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shortcut-targets-by-id\1742Y7Taug55W89wsuG3kNoBpb_V-JcUT\NSSA_2026\Entry\"/>
    </mc:Choice>
  </mc:AlternateContent>
  <xr:revisionPtr revIDLastSave="0" documentId="13_ncr:1_{6FD1FAEC-8B3E-4FC5-B9D3-FC378AE2CB58}" xr6:coauthVersionLast="47" xr6:coauthVersionMax="47" xr10:uidLastSave="{00000000-0000-0000-0000-000000000000}"/>
  <workbookProtection workbookAlgorithmName="SHA-512" workbookHashValue="4+s0pPzrO0QL9TabhNCbxn7U0tIA+ekENxz63kkzoM2TFW1SqwbBZP8EnDnk1T6TJYLKr9jJ1yGRA95RW1ueTg==" workbookSaltValue="jufLiYiVAC3dnloz9BQ8rg==" workbookSpinCount="100000" lockStructure="1"/>
  <bookViews>
    <workbookView xWindow="28680" yWindow="-120" windowWidth="29040" windowHeight="16440" xr2:uid="{8D5259A7-DDF6-4BBC-B71D-9B330E039279}"/>
  </bookViews>
  <sheets>
    <sheet name="INSTRUCTIONS" sheetId="7" r:id="rId1"/>
    <sheet name="Team Managers Form" sheetId="2" r:id="rId2"/>
    <sheet name="Costs" sheetId="5" r:id="rId3"/>
    <sheet name="Sailors" sheetId="1" r:id="rId4"/>
    <sheet name="Non-Sailors" sheetId="4" r:id="rId5"/>
    <sheet name="Lookups" sheetId="3" state="hidden" r:id="rId6"/>
  </sheets>
  <definedNames>
    <definedName name="_xlnm._FilterDatabase" localSheetId="5" hidden="1">Lookups!$A$1:$C$79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4" l="1"/>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D51" i="4"/>
  <c r="D52" i="4"/>
  <c r="D53" i="4"/>
  <c r="D54" i="4"/>
  <c r="D55" i="4"/>
  <c r="D56" i="4"/>
  <c r="D57" i="4"/>
  <c r="D58" i="4"/>
  <c r="D59" i="4"/>
  <c r="D60" i="4"/>
  <c r="D61" i="4"/>
  <c r="D62" i="4"/>
  <c r="D63" i="4"/>
  <c r="D64" i="4"/>
  <c r="D65" i="4"/>
  <c r="D66" i="4"/>
  <c r="D67" i="4"/>
  <c r="D68" i="4"/>
  <c r="D69" i="4"/>
  <c r="D70" i="4"/>
  <c r="D71" i="4"/>
  <c r="D5" i="4"/>
  <c r="D6" i="4"/>
  <c r="D7" i="4"/>
  <c r="D8" i="4"/>
  <c r="D9" i="4"/>
  <c r="D10" i="4"/>
  <c r="D11" i="4"/>
  <c r="D12" i="4"/>
  <c r="D13" i="4"/>
  <c r="D14" i="4"/>
  <c r="D4" i="4"/>
  <c r="C8" i="5"/>
  <c r="C9" i="5"/>
  <c r="A11" i="1" l="1"/>
  <c r="A12" i="1"/>
  <c r="A13" i="1" s="1"/>
  <c r="A14" i="1" s="1"/>
  <c r="A15" i="1" s="1"/>
  <c r="A16" i="1" s="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29" i="7" l="1"/>
  <c r="O5"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4" i="1"/>
  <c r="M5" i="4"/>
  <c r="N5" i="4"/>
  <c r="O5" i="4"/>
  <c r="M6" i="4"/>
  <c r="N6" i="4"/>
  <c r="O7" i="4"/>
  <c r="N8" i="4"/>
  <c r="M10" i="4"/>
  <c r="N10" i="4"/>
  <c r="M12" i="4"/>
  <c r="O12" i="4"/>
  <c r="M13" i="4"/>
  <c r="N13" i="4"/>
  <c r="M15" i="4"/>
  <c r="N15" i="4"/>
  <c r="O15" i="4"/>
  <c r="M16" i="4"/>
  <c r="N16" i="4"/>
  <c r="O16" i="4"/>
  <c r="M17" i="4"/>
  <c r="N17" i="4"/>
  <c r="O17" i="4"/>
  <c r="M18" i="4"/>
  <c r="N18" i="4"/>
  <c r="O18" i="4"/>
  <c r="M19" i="4"/>
  <c r="N19" i="4"/>
  <c r="O19" i="4"/>
  <c r="M20" i="4"/>
  <c r="N20" i="4"/>
  <c r="O20" i="4"/>
  <c r="M21" i="4"/>
  <c r="N21" i="4"/>
  <c r="O21" i="4"/>
  <c r="M22" i="4"/>
  <c r="N22" i="4"/>
  <c r="O22" i="4"/>
  <c r="M23" i="4"/>
  <c r="N23" i="4"/>
  <c r="O23" i="4"/>
  <c r="M24" i="4"/>
  <c r="N24" i="4"/>
  <c r="O24" i="4"/>
  <c r="M25" i="4"/>
  <c r="N25" i="4"/>
  <c r="O25" i="4"/>
  <c r="M26" i="4"/>
  <c r="N26" i="4"/>
  <c r="O26" i="4"/>
  <c r="M27" i="4"/>
  <c r="N27" i="4"/>
  <c r="O27" i="4"/>
  <c r="M28" i="4"/>
  <c r="N28" i="4"/>
  <c r="O28" i="4"/>
  <c r="M29" i="4"/>
  <c r="N29" i="4"/>
  <c r="O29" i="4"/>
  <c r="M30" i="4"/>
  <c r="N30" i="4"/>
  <c r="O30" i="4"/>
  <c r="M31" i="4"/>
  <c r="N31" i="4"/>
  <c r="O31" i="4"/>
  <c r="M32" i="4"/>
  <c r="N32" i="4"/>
  <c r="O32" i="4"/>
  <c r="M33" i="4"/>
  <c r="N33" i="4"/>
  <c r="O33" i="4"/>
  <c r="M34" i="4"/>
  <c r="N34" i="4"/>
  <c r="O34" i="4"/>
  <c r="M35" i="4"/>
  <c r="N35" i="4"/>
  <c r="O35" i="4"/>
  <c r="M36" i="4"/>
  <c r="N36" i="4"/>
  <c r="O36" i="4"/>
  <c r="M37" i="4"/>
  <c r="N37" i="4"/>
  <c r="O37" i="4"/>
  <c r="M38" i="4"/>
  <c r="N38" i="4"/>
  <c r="O38" i="4"/>
  <c r="M39" i="4"/>
  <c r="N39" i="4"/>
  <c r="O39" i="4"/>
  <c r="M40" i="4"/>
  <c r="N40" i="4"/>
  <c r="O40" i="4"/>
  <c r="M41" i="4"/>
  <c r="N41" i="4"/>
  <c r="O41" i="4"/>
  <c r="M42" i="4"/>
  <c r="N42" i="4"/>
  <c r="O42" i="4"/>
  <c r="M43" i="4"/>
  <c r="N43" i="4"/>
  <c r="O43" i="4"/>
  <c r="M44" i="4"/>
  <c r="N44" i="4"/>
  <c r="O44" i="4"/>
  <c r="M45" i="4"/>
  <c r="N45" i="4"/>
  <c r="O45" i="4"/>
  <c r="M46" i="4"/>
  <c r="N46" i="4"/>
  <c r="O46" i="4"/>
  <c r="M47" i="4"/>
  <c r="N47" i="4"/>
  <c r="O47" i="4"/>
  <c r="M48" i="4"/>
  <c r="N48" i="4"/>
  <c r="O48" i="4"/>
  <c r="M49" i="4"/>
  <c r="N49" i="4"/>
  <c r="O49" i="4"/>
  <c r="M50" i="4"/>
  <c r="N50" i="4"/>
  <c r="O50" i="4"/>
  <c r="M51" i="4"/>
  <c r="N51" i="4"/>
  <c r="O51" i="4"/>
  <c r="M52" i="4"/>
  <c r="N52" i="4"/>
  <c r="O52" i="4"/>
  <c r="M53" i="4"/>
  <c r="N53" i="4"/>
  <c r="O53" i="4"/>
  <c r="M54" i="4"/>
  <c r="N54" i="4"/>
  <c r="O54" i="4"/>
  <c r="M55" i="4"/>
  <c r="N55" i="4"/>
  <c r="O55" i="4"/>
  <c r="M56" i="4"/>
  <c r="N56" i="4"/>
  <c r="O56" i="4"/>
  <c r="M57" i="4"/>
  <c r="N57" i="4"/>
  <c r="O57" i="4"/>
  <c r="M58" i="4"/>
  <c r="N58" i="4"/>
  <c r="O58" i="4"/>
  <c r="M59" i="4"/>
  <c r="N59" i="4"/>
  <c r="O59" i="4"/>
  <c r="M60" i="4"/>
  <c r="N60" i="4"/>
  <c r="O60" i="4"/>
  <c r="M61" i="4"/>
  <c r="N61" i="4"/>
  <c r="O61" i="4"/>
  <c r="M62" i="4"/>
  <c r="N62" i="4"/>
  <c r="O62" i="4"/>
  <c r="M63" i="4"/>
  <c r="N63" i="4"/>
  <c r="O63" i="4"/>
  <c r="M64" i="4"/>
  <c r="N64" i="4"/>
  <c r="O64" i="4"/>
  <c r="M65" i="4"/>
  <c r="N65" i="4"/>
  <c r="O65" i="4"/>
  <c r="M66" i="4"/>
  <c r="N66" i="4"/>
  <c r="O66" i="4"/>
  <c r="M67" i="4"/>
  <c r="N67" i="4"/>
  <c r="O67" i="4"/>
  <c r="M68" i="4"/>
  <c r="N68" i="4"/>
  <c r="O68" i="4"/>
  <c r="M69" i="4"/>
  <c r="N69" i="4"/>
  <c r="O69" i="4"/>
  <c r="M70" i="4"/>
  <c r="N70" i="4"/>
  <c r="O70" i="4"/>
  <c r="M71" i="4"/>
  <c r="N71" i="4"/>
  <c r="O71" i="4"/>
  <c r="W5" i="1"/>
  <c r="X5" i="1"/>
  <c r="Y5" i="1"/>
  <c r="W6" i="1"/>
  <c r="X6" i="1"/>
  <c r="D21" i="5" s="1"/>
  <c r="Y6" i="1"/>
  <c r="W7" i="1"/>
  <c r="X7" i="1"/>
  <c r="Y7" i="1"/>
  <c r="W8" i="1"/>
  <c r="X8" i="1"/>
  <c r="Y8" i="1"/>
  <c r="W9" i="1"/>
  <c r="X9" i="1"/>
  <c r="Y9" i="1"/>
  <c r="W10" i="1"/>
  <c r="X10" i="1"/>
  <c r="Y10" i="1"/>
  <c r="W11" i="1"/>
  <c r="X11" i="1"/>
  <c r="Y11" i="1"/>
  <c r="W12" i="1"/>
  <c r="X12" i="1"/>
  <c r="Y12" i="1"/>
  <c r="D25" i="5" s="1"/>
  <c r="W13" i="1"/>
  <c r="Z13" i="1" s="1"/>
  <c r="X13" i="1"/>
  <c r="Y13" i="1"/>
  <c r="W14" i="1"/>
  <c r="X14" i="1"/>
  <c r="Y14" i="1"/>
  <c r="W15" i="1"/>
  <c r="X15" i="1"/>
  <c r="Y15" i="1"/>
  <c r="W16" i="1"/>
  <c r="X16" i="1"/>
  <c r="Y16" i="1"/>
  <c r="W17" i="1"/>
  <c r="X17" i="1"/>
  <c r="Y17" i="1"/>
  <c r="W18" i="1"/>
  <c r="X18" i="1"/>
  <c r="Y18" i="1"/>
  <c r="W19" i="1"/>
  <c r="X19" i="1"/>
  <c r="Y19" i="1"/>
  <c r="W20" i="1"/>
  <c r="X20" i="1"/>
  <c r="Y20" i="1"/>
  <c r="W21" i="1"/>
  <c r="X21" i="1"/>
  <c r="Y21" i="1"/>
  <c r="W22" i="1"/>
  <c r="X22" i="1"/>
  <c r="Y22" i="1"/>
  <c r="W23" i="1"/>
  <c r="X23" i="1"/>
  <c r="Y23" i="1"/>
  <c r="W24" i="1"/>
  <c r="X24" i="1"/>
  <c r="Y24" i="1"/>
  <c r="W25" i="1"/>
  <c r="X25" i="1"/>
  <c r="Y25" i="1"/>
  <c r="W26" i="1"/>
  <c r="Z26" i="1" s="1"/>
  <c r="X26" i="1"/>
  <c r="Y26" i="1"/>
  <c r="W27" i="1"/>
  <c r="X27" i="1"/>
  <c r="Y27" i="1"/>
  <c r="W28" i="1"/>
  <c r="X28" i="1"/>
  <c r="Y28" i="1"/>
  <c r="W29" i="1"/>
  <c r="X29" i="1"/>
  <c r="Y29" i="1"/>
  <c r="W30" i="1"/>
  <c r="X30" i="1"/>
  <c r="Y30" i="1"/>
  <c r="W31" i="1"/>
  <c r="X31" i="1"/>
  <c r="Y31" i="1"/>
  <c r="W32" i="1"/>
  <c r="X32" i="1"/>
  <c r="Y32" i="1"/>
  <c r="W33" i="1"/>
  <c r="X33" i="1"/>
  <c r="Y33" i="1"/>
  <c r="W34" i="1"/>
  <c r="Z34" i="1" s="1"/>
  <c r="X34" i="1"/>
  <c r="Y34" i="1"/>
  <c r="W35" i="1"/>
  <c r="X35" i="1"/>
  <c r="Y35" i="1"/>
  <c r="W36" i="1"/>
  <c r="X36" i="1"/>
  <c r="Y36" i="1"/>
  <c r="W37" i="1"/>
  <c r="X37" i="1"/>
  <c r="Y37" i="1"/>
  <c r="W38" i="1"/>
  <c r="X38" i="1"/>
  <c r="Y38" i="1"/>
  <c r="W39" i="1"/>
  <c r="X39" i="1"/>
  <c r="Y39" i="1"/>
  <c r="W40" i="1"/>
  <c r="X40" i="1"/>
  <c r="Y40" i="1"/>
  <c r="W41" i="1"/>
  <c r="X41" i="1"/>
  <c r="Y41" i="1"/>
  <c r="W42" i="1"/>
  <c r="X42" i="1"/>
  <c r="Y42" i="1"/>
  <c r="W43" i="1"/>
  <c r="X43" i="1"/>
  <c r="Y43" i="1"/>
  <c r="W44" i="1"/>
  <c r="X44" i="1"/>
  <c r="Y44" i="1"/>
  <c r="W45" i="1"/>
  <c r="X45" i="1"/>
  <c r="Y45" i="1"/>
  <c r="W46" i="1"/>
  <c r="X46" i="1"/>
  <c r="Y46" i="1"/>
  <c r="W47" i="1"/>
  <c r="X47" i="1"/>
  <c r="Y47" i="1"/>
  <c r="W48" i="1"/>
  <c r="X48" i="1"/>
  <c r="Y48" i="1"/>
  <c r="W49" i="1"/>
  <c r="X49" i="1"/>
  <c r="Y49" i="1"/>
  <c r="W50" i="1"/>
  <c r="X50" i="1"/>
  <c r="Y50" i="1"/>
  <c r="W51" i="1"/>
  <c r="X51" i="1"/>
  <c r="Y51" i="1"/>
  <c r="W52" i="1"/>
  <c r="X52" i="1"/>
  <c r="Y52" i="1"/>
  <c r="W53" i="1"/>
  <c r="X53" i="1"/>
  <c r="Y53" i="1"/>
  <c r="W54" i="1"/>
  <c r="X54" i="1"/>
  <c r="Y54" i="1"/>
  <c r="W55" i="1"/>
  <c r="X55" i="1"/>
  <c r="Y55" i="1"/>
  <c r="W56" i="1"/>
  <c r="X56" i="1"/>
  <c r="Y56" i="1"/>
  <c r="W57" i="1"/>
  <c r="X57" i="1"/>
  <c r="Y57" i="1"/>
  <c r="W58" i="1"/>
  <c r="X58" i="1"/>
  <c r="Y58" i="1"/>
  <c r="W59" i="1"/>
  <c r="X59" i="1"/>
  <c r="Y59" i="1"/>
  <c r="W60" i="1"/>
  <c r="X60" i="1"/>
  <c r="Y60" i="1"/>
  <c r="W61" i="1"/>
  <c r="X61" i="1"/>
  <c r="Y61" i="1"/>
  <c r="W62" i="1"/>
  <c r="X62" i="1"/>
  <c r="Y62" i="1"/>
  <c r="W63" i="1"/>
  <c r="X63" i="1"/>
  <c r="Y63" i="1"/>
  <c r="W64" i="1"/>
  <c r="X64" i="1"/>
  <c r="Y64" i="1"/>
  <c r="W65" i="1"/>
  <c r="X65" i="1"/>
  <c r="Y65" i="1"/>
  <c r="W66" i="1"/>
  <c r="X66" i="1"/>
  <c r="Y66" i="1"/>
  <c r="W67" i="1"/>
  <c r="X67" i="1"/>
  <c r="Y67" i="1"/>
  <c r="W68" i="1"/>
  <c r="X68" i="1"/>
  <c r="Y68" i="1"/>
  <c r="Y4" i="1"/>
  <c r="X4" i="1"/>
  <c r="W4" i="1"/>
  <c r="R68" i="1"/>
  <c r="S68" i="1" s="1"/>
  <c r="E68" i="1"/>
  <c r="F68" i="1" s="1"/>
  <c r="R67" i="1"/>
  <c r="S67" i="1" s="1"/>
  <c r="E67" i="1"/>
  <c r="F67" i="1" s="1"/>
  <c r="R66" i="1"/>
  <c r="S66" i="1" s="1"/>
  <c r="E66" i="1"/>
  <c r="F66" i="1" s="1"/>
  <c r="R65" i="1"/>
  <c r="S65" i="1" s="1"/>
  <c r="E65" i="1"/>
  <c r="F65" i="1" s="1"/>
  <c r="R64" i="1"/>
  <c r="S64" i="1" s="1"/>
  <c r="E64" i="1"/>
  <c r="F64" i="1" s="1"/>
  <c r="R63" i="1"/>
  <c r="S63" i="1" s="1"/>
  <c r="E63" i="1"/>
  <c r="F63" i="1" s="1"/>
  <c r="R62" i="1"/>
  <c r="S62" i="1" s="1"/>
  <c r="E62" i="1"/>
  <c r="F62" i="1" s="1"/>
  <c r="R61" i="1"/>
  <c r="S61" i="1" s="1"/>
  <c r="E61" i="1"/>
  <c r="F61" i="1" s="1"/>
  <c r="R60" i="1"/>
  <c r="S60" i="1" s="1"/>
  <c r="E60" i="1"/>
  <c r="F60" i="1" s="1"/>
  <c r="R59" i="1"/>
  <c r="S59" i="1" s="1"/>
  <c r="E59" i="1"/>
  <c r="F59" i="1" s="1"/>
  <c r="R58" i="1"/>
  <c r="S58" i="1" s="1"/>
  <c r="E58" i="1"/>
  <c r="F58" i="1" s="1"/>
  <c r="R57" i="1"/>
  <c r="S57" i="1" s="1"/>
  <c r="E57" i="1"/>
  <c r="F57" i="1" s="1"/>
  <c r="R56" i="1"/>
  <c r="S56" i="1" s="1"/>
  <c r="E56" i="1"/>
  <c r="F56" i="1" s="1"/>
  <c r="R55" i="1"/>
  <c r="S55" i="1" s="1"/>
  <c r="E55" i="1"/>
  <c r="F55" i="1" s="1"/>
  <c r="R54" i="1"/>
  <c r="S54" i="1" s="1"/>
  <c r="E54" i="1"/>
  <c r="F54" i="1" s="1"/>
  <c r="R53" i="1"/>
  <c r="S53" i="1" s="1"/>
  <c r="E53" i="1"/>
  <c r="F53" i="1" s="1"/>
  <c r="R52" i="1"/>
  <c r="S52" i="1" s="1"/>
  <c r="E52" i="1"/>
  <c r="F52" i="1" s="1"/>
  <c r="R51" i="1"/>
  <c r="S51" i="1" s="1"/>
  <c r="E51" i="1"/>
  <c r="F51" i="1" s="1"/>
  <c r="R50" i="1"/>
  <c r="S50" i="1" s="1"/>
  <c r="E50" i="1"/>
  <c r="F50" i="1" s="1"/>
  <c r="R49" i="1"/>
  <c r="S49" i="1" s="1"/>
  <c r="E49" i="1"/>
  <c r="F49" i="1" s="1"/>
  <c r="Z48" i="1"/>
  <c r="R48" i="1"/>
  <c r="S48" i="1" s="1"/>
  <c r="E48" i="1"/>
  <c r="F48" i="1" s="1"/>
  <c r="R47" i="1"/>
  <c r="S47" i="1" s="1"/>
  <c r="E47" i="1"/>
  <c r="F47" i="1" s="1"/>
  <c r="R46" i="1"/>
  <c r="S46" i="1" s="1"/>
  <c r="E46" i="1"/>
  <c r="F46" i="1" s="1"/>
  <c r="R45" i="1"/>
  <c r="S45" i="1" s="1"/>
  <c r="E45" i="1"/>
  <c r="F45" i="1" s="1"/>
  <c r="Z44" i="1"/>
  <c r="R44" i="1"/>
  <c r="S44" i="1" s="1"/>
  <c r="E44" i="1"/>
  <c r="F44" i="1" s="1"/>
  <c r="R43" i="1"/>
  <c r="S43" i="1" s="1"/>
  <c r="E43" i="1"/>
  <c r="F43" i="1" s="1"/>
  <c r="R42" i="1"/>
  <c r="S42" i="1" s="1"/>
  <c r="E42" i="1"/>
  <c r="F42" i="1" s="1"/>
  <c r="R41" i="1"/>
  <c r="S41" i="1" s="1"/>
  <c r="E41" i="1"/>
  <c r="F41" i="1" s="1"/>
  <c r="R40" i="1"/>
  <c r="S40" i="1" s="1"/>
  <c r="E40" i="1"/>
  <c r="F40" i="1" s="1"/>
  <c r="Z39" i="1"/>
  <c r="R39" i="1"/>
  <c r="S39" i="1" s="1"/>
  <c r="E39" i="1"/>
  <c r="F39" i="1" s="1"/>
  <c r="R38" i="1"/>
  <c r="S38" i="1" s="1"/>
  <c r="E38" i="1"/>
  <c r="F38" i="1" s="1"/>
  <c r="R37" i="1"/>
  <c r="S37" i="1" s="1"/>
  <c r="E37" i="1"/>
  <c r="F37" i="1" s="1"/>
  <c r="R36" i="1"/>
  <c r="S36" i="1" s="1"/>
  <c r="E36" i="1"/>
  <c r="F36" i="1" s="1"/>
  <c r="R35" i="1"/>
  <c r="S35" i="1" s="1"/>
  <c r="E35" i="1"/>
  <c r="F35" i="1" s="1"/>
  <c r="R34" i="1"/>
  <c r="S34" i="1" s="1"/>
  <c r="E34" i="1"/>
  <c r="F34" i="1" s="1"/>
  <c r="R33" i="1"/>
  <c r="S33" i="1" s="1"/>
  <c r="E33" i="1"/>
  <c r="F33" i="1" s="1"/>
  <c r="R32" i="1"/>
  <c r="S32" i="1" s="1"/>
  <c r="E32" i="1"/>
  <c r="F32" i="1" s="1"/>
  <c r="R31" i="1"/>
  <c r="S31" i="1" s="1"/>
  <c r="E31" i="1"/>
  <c r="F31" i="1" s="1"/>
  <c r="R30" i="1"/>
  <c r="S30" i="1" s="1"/>
  <c r="E30" i="1"/>
  <c r="F30" i="1" s="1"/>
  <c r="R29" i="1"/>
  <c r="S29" i="1" s="1"/>
  <c r="E29" i="1"/>
  <c r="F29" i="1" s="1"/>
  <c r="R28" i="1"/>
  <c r="S28" i="1" s="1"/>
  <c r="E28" i="1"/>
  <c r="F28" i="1" s="1"/>
  <c r="R27" i="1"/>
  <c r="S27" i="1" s="1"/>
  <c r="E27" i="1"/>
  <c r="F27" i="1" s="1"/>
  <c r="R26" i="1"/>
  <c r="S26" i="1" s="1"/>
  <c r="E26" i="1"/>
  <c r="F26" i="1" s="1"/>
  <c r="R25" i="1"/>
  <c r="S25" i="1" s="1"/>
  <c r="E25" i="1"/>
  <c r="F25" i="1" s="1"/>
  <c r="R24" i="1"/>
  <c r="S24" i="1" s="1"/>
  <c r="E24" i="1"/>
  <c r="F24" i="1" s="1"/>
  <c r="R23" i="1"/>
  <c r="S23" i="1" s="1"/>
  <c r="E23" i="1"/>
  <c r="F23" i="1" s="1"/>
  <c r="R22" i="1"/>
  <c r="S22" i="1" s="1"/>
  <c r="E22" i="1"/>
  <c r="F22" i="1" s="1"/>
  <c r="R21" i="1"/>
  <c r="S21" i="1" s="1"/>
  <c r="E21" i="1"/>
  <c r="F21" i="1" s="1"/>
  <c r="R20" i="1"/>
  <c r="S20" i="1" s="1"/>
  <c r="E20" i="1"/>
  <c r="F20" i="1" s="1"/>
  <c r="R19" i="1"/>
  <c r="S19" i="1" s="1"/>
  <c r="E19" i="1"/>
  <c r="F19" i="1" s="1"/>
  <c r="R18" i="1"/>
  <c r="S18" i="1" s="1"/>
  <c r="E18" i="1"/>
  <c r="F18" i="1" s="1"/>
  <c r="R17" i="1"/>
  <c r="S17" i="1" s="1"/>
  <c r="E17" i="1"/>
  <c r="F17" i="1" s="1"/>
  <c r="R16" i="1"/>
  <c r="S16" i="1" s="1"/>
  <c r="E16" i="1"/>
  <c r="F16" i="1" s="1"/>
  <c r="R15" i="1"/>
  <c r="S15" i="1" s="1"/>
  <c r="E15" i="1"/>
  <c r="F15" i="1" s="1"/>
  <c r="R14" i="1"/>
  <c r="S14" i="1" s="1"/>
  <c r="E14" i="1"/>
  <c r="F14" i="1" s="1"/>
  <c r="R13" i="1"/>
  <c r="S13" i="1" s="1"/>
  <c r="E13" i="1"/>
  <c r="F13" i="1" s="1"/>
  <c r="R12" i="1"/>
  <c r="S12" i="1" s="1"/>
  <c r="E12" i="1"/>
  <c r="F12" i="1" s="1"/>
  <c r="A68" i="4"/>
  <c r="H67" i="4"/>
  <c r="I67" i="4" s="1"/>
  <c r="A67" i="4"/>
  <c r="H66" i="4"/>
  <c r="I66" i="4" s="1"/>
  <c r="A66" i="4"/>
  <c r="H65" i="4"/>
  <c r="I65" i="4" s="1"/>
  <c r="A65" i="4"/>
  <c r="H64" i="4"/>
  <c r="I64" i="4" s="1"/>
  <c r="A64" i="4"/>
  <c r="H63" i="4"/>
  <c r="I63" i="4" s="1"/>
  <c r="A63" i="4"/>
  <c r="H62" i="4"/>
  <c r="I62" i="4" s="1"/>
  <c r="A62" i="4"/>
  <c r="H61" i="4"/>
  <c r="I61" i="4" s="1"/>
  <c r="A61" i="4"/>
  <c r="H60" i="4"/>
  <c r="I60" i="4" s="1"/>
  <c r="A60" i="4"/>
  <c r="H59" i="4"/>
  <c r="I59" i="4" s="1"/>
  <c r="A59" i="4"/>
  <c r="H58" i="4"/>
  <c r="I58" i="4" s="1"/>
  <c r="A58" i="4"/>
  <c r="D17" i="5" l="1"/>
  <c r="P64" i="4"/>
  <c r="R64" i="4" s="1"/>
  <c r="P59" i="4"/>
  <c r="R59" i="4" s="1"/>
  <c r="P66" i="4"/>
  <c r="R66" i="4" s="1"/>
  <c r="P61" i="4"/>
  <c r="R61" i="4" s="1"/>
  <c r="P60" i="4"/>
  <c r="R60" i="4" s="1"/>
  <c r="Z53" i="1"/>
  <c r="AB53" i="1" s="1"/>
  <c r="Z66" i="1"/>
  <c r="AB66" i="1" s="1"/>
  <c r="Z50" i="1"/>
  <c r="AB50" i="1" s="1"/>
  <c r="Z62" i="1"/>
  <c r="Z42" i="1"/>
  <c r="AB42" i="1" s="1"/>
  <c r="Z12" i="1"/>
  <c r="AB12" i="1" s="1"/>
  <c r="Z54" i="1"/>
  <c r="AB54" i="1" s="1"/>
  <c r="Z14" i="1"/>
  <c r="AB14" i="1" s="1"/>
  <c r="Z23" i="1"/>
  <c r="AB23" i="1" s="1"/>
  <c r="Z59" i="1"/>
  <c r="AB59" i="1" s="1"/>
  <c r="Z38" i="1"/>
  <c r="AB38" i="1" s="1"/>
  <c r="Z33" i="1"/>
  <c r="Z65" i="1"/>
  <c r="AB65" i="1" s="1"/>
  <c r="Z15" i="1"/>
  <c r="AB15" i="1" s="1"/>
  <c r="Z28" i="1"/>
  <c r="Z46" i="1"/>
  <c r="AB46" i="1" s="1"/>
  <c r="Z64" i="1"/>
  <c r="AB64" i="1" s="1"/>
  <c r="Z68" i="1"/>
  <c r="AB68" i="1" s="1"/>
  <c r="Z18" i="1"/>
  <c r="AB18" i="1" s="1"/>
  <c r="Z22" i="1"/>
  <c r="AB22" i="1" s="1"/>
  <c r="Z45" i="1"/>
  <c r="AB45" i="1" s="1"/>
  <c r="Z58" i="1"/>
  <c r="AB58" i="1" s="1"/>
  <c r="Z30" i="1"/>
  <c r="AB30" i="1" s="1"/>
  <c r="Z36" i="1"/>
  <c r="AB36" i="1" s="1"/>
  <c r="Z51" i="1"/>
  <c r="AB51" i="1" s="1"/>
  <c r="Z20" i="1"/>
  <c r="AB20" i="1" s="1"/>
  <c r="Z25" i="1"/>
  <c r="AB25" i="1" s="1"/>
  <c r="Z35" i="1"/>
  <c r="AB35" i="1" s="1"/>
  <c r="Z41" i="1"/>
  <c r="AB41" i="1" s="1"/>
  <c r="Z56" i="1"/>
  <c r="AB56" i="1" s="1"/>
  <c r="Z61" i="1"/>
  <c r="AB61" i="1" s="1"/>
  <c r="Z19" i="1"/>
  <c r="AB19" i="1" s="1"/>
  <c r="Z24" i="1"/>
  <c r="AB24" i="1" s="1"/>
  <c r="Z29" i="1"/>
  <c r="AB29" i="1" s="1"/>
  <c r="Z40" i="1"/>
  <c r="AB40" i="1" s="1"/>
  <c r="Z49" i="1"/>
  <c r="AB49" i="1" s="1"/>
  <c r="Z55" i="1"/>
  <c r="AB55" i="1" s="1"/>
  <c r="Z60" i="1"/>
  <c r="AB60" i="1" s="1"/>
  <c r="Z17" i="1"/>
  <c r="AB17" i="1" s="1"/>
  <c r="Z32" i="1"/>
  <c r="AB32" i="1" s="1"/>
  <c r="Z37" i="1"/>
  <c r="AB37" i="1" s="1"/>
  <c r="Z43" i="1"/>
  <c r="AB43" i="1" s="1"/>
  <c r="Z63" i="1"/>
  <c r="AB63" i="1" s="1"/>
  <c r="Z21" i="1"/>
  <c r="AB21" i="1" s="1"/>
  <c r="Z27" i="1"/>
  <c r="AB27" i="1" s="1"/>
  <c r="Z47" i="1"/>
  <c r="AB47" i="1" s="1"/>
  <c r="Z52" i="1"/>
  <c r="AB52" i="1" s="1"/>
  <c r="Z57" i="1"/>
  <c r="AB57" i="1" s="1"/>
  <c r="Z67" i="1"/>
  <c r="AB67" i="1" s="1"/>
  <c r="Z16" i="1"/>
  <c r="AB16" i="1" s="1"/>
  <c r="Z31" i="1"/>
  <c r="AB31" i="1" s="1"/>
  <c r="AB48" i="1"/>
  <c r="AB34" i="1"/>
  <c r="AB13" i="1"/>
  <c r="AB26" i="1"/>
  <c r="AB33" i="1"/>
  <c r="AB39" i="1"/>
  <c r="AB28" i="1"/>
  <c r="AB44" i="1"/>
  <c r="AB62" i="1"/>
  <c r="P65" i="4"/>
  <c r="R65" i="4" s="1"/>
  <c r="P63" i="4"/>
  <c r="R63" i="4" s="1"/>
  <c r="P67" i="4"/>
  <c r="R67" i="4" s="1"/>
  <c r="P58" i="4"/>
  <c r="R58" i="4" s="1"/>
  <c r="P62" i="4"/>
  <c r="R62" i="4" s="1"/>
  <c r="Z6" i="1"/>
  <c r="H5" i="4"/>
  <c r="I5" i="4" s="1"/>
  <c r="H15" i="4"/>
  <c r="I15" i="4" s="1"/>
  <c r="H16" i="4"/>
  <c r="I16" i="4" s="1"/>
  <c r="H17" i="4"/>
  <c r="I17" i="4" s="1"/>
  <c r="H18" i="4"/>
  <c r="I18" i="4" s="1"/>
  <c r="H19" i="4"/>
  <c r="I19" i="4" s="1"/>
  <c r="H20" i="4"/>
  <c r="I20" i="4" s="1"/>
  <c r="H21" i="4"/>
  <c r="I21" i="4" s="1"/>
  <c r="H22" i="4"/>
  <c r="I22" i="4" s="1"/>
  <c r="H23" i="4"/>
  <c r="I23" i="4" s="1"/>
  <c r="H24" i="4"/>
  <c r="I24" i="4" s="1"/>
  <c r="H25" i="4"/>
  <c r="I25" i="4" s="1"/>
  <c r="H26" i="4"/>
  <c r="I26" i="4" s="1"/>
  <c r="H27" i="4"/>
  <c r="I27" i="4" s="1"/>
  <c r="H28" i="4"/>
  <c r="I28" i="4" s="1"/>
  <c r="H29" i="4"/>
  <c r="I29" i="4" s="1"/>
  <c r="H30" i="4"/>
  <c r="I30" i="4" s="1"/>
  <c r="H31" i="4"/>
  <c r="I31" i="4" s="1"/>
  <c r="H32" i="4"/>
  <c r="I32" i="4" s="1"/>
  <c r="H33" i="4"/>
  <c r="I33" i="4" s="1"/>
  <c r="H34" i="4"/>
  <c r="I34" i="4" s="1"/>
  <c r="H35" i="4"/>
  <c r="I35" i="4" s="1"/>
  <c r="H36" i="4"/>
  <c r="I36" i="4" s="1"/>
  <c r="H37" i="4"/>
  <c r="I37" i="4" s="1"/>
  <c r="H38" i="4"/>
  <c r="I38" i="4" s="1"/>
  <c r="H39" i="4"/>
  <c r="I39" i="4" s="1"/>
  <c r="H40" i="4"/>
  <c r="I40" i="4" s="1"/>
  <c r="H41" i="4"/>
  <c r="I41" i="4" s="1"/>
  <c r="H42" i="4"/>
  <c r="I42" i="4" s="1"/>
  <c r="H43" i="4"/>
  <c r="I43" i="4" s="1"/>
  <c r="H44" i="4"/>
  <c r="I44" i="4" s="1"/>
  <c r="H45" i="4"/>
  <c r="I45" i="4" s="1"/>
  <c r="H46" i="4"/>
  <c r="I46" i="4" s="1"/>
  <c r="H47" i="4"/>
  <c r="I47" i="4" s="1"/>
  <c r="H48" i="4"/>
  <c r="I48" i="4" s="1"/>
  <c r="H49" i="4"/>
  <c r="I49" i="4" s="1"/>
  <c r="H50" i="4"/>
  <c r="I50" i="4" s="1"/>
  <c r="H51" i="4"/>
  <c r="I51" i="4" s="1"/>
  <c r="H52" i="4"/>
  <c r="I52" i="4" s="1"/>
  <c r="H53" i="4"/>
  <c r="I53" i="4" s="1"/>
  <c r="H54" i="4"/>
  <c r="I54" i="4" s="1"/>
  <c r="H55" i="4"/>
  <c r="I55" i="4" s="1"/>
  <c r="H56" i="4"/>
  <c r="I56" i="4" s="1"/>
  <c r="H57" i="4"/>
  <c r="I57" i="4" s="1"/>
  <c r="H68" i="4"/>
  <c r="I68" i="4" s="1"/>
  <c r="H69" i="4"/>
  <c r="I69" i="4" s="1"/>
  <c r="H70" i="4"/>
  <c r="I70" i="4" s="1"/>
  <c r="H71" i="4"/>
  <c r="I71" i="4" s="1"/>
  <c r="E11" i="1"/>
  <c r="F11" i="1" s="1"/>
  <c r="E10" i="1"/>
  <c r="F10" i="1" s="1"/>
  <c r="E8" i="1"/>
  <c r="F8" i="1" s="1"/>
  <c r="E7" i="1"/>
  <c r="F7" i="1" s="1"/>
  <c r="E6" i="1"/>
  <c r="F6" i="1" s="1"/>
  <c r="E5" i="1"/>
  <c r="F5" i="1" s="1"/>
  <c r="E4" i="1"/>
  <c r="F4" i="1" s="1"/>
  <c r="E9" i="1"/>
  <c r="F9" i="1" s="1"/>
  <c r="R5" i="1"/>
  <c r="S5" i="1" s="1"/>
  <c r="R6" i="1"/>
  <c r="S6" i="1" s="1"/>
  <c r="R7" i="1"/>
  <c r="S7" i="1" s="1"/>
  <c r="R8" i="1"/>
  <c r="S8" i="1" s="1"/>
  <c r="R9" i="1"/>
  <c r="S9" i="1" s="1"/>
  <c r="R10" i="1"/>
  <c r="S10" i="1" s="1"/>
  <c r="R11" i="1"/>
  <c r="S11" i="1" s="1"/>
  <c r="R4" i="1"/>
  <c r="S4" i="1" s="1"/>
  <c r="S69" i="1" l="1"/>
  <c r="H12" i="4"/>
  <c r="I12" i="4" s="1"/>
  <c r="N12" i="4"/>
  <c r="P12" i="4" s="1"/>
  <c r="H11" i="4"/>
  <c r="I11" i="4" s="1"/>
  <c r="M11" i="4"/>
  <c r="N11" i="4"/>
  <c r="O11" i="4"/>
  <c r="H8" i="4"/>
  <c r="I8" i="4" s="1"/>
  <c r="M8" i="4"/>
  <c r="O8" i="4"/>
  <c r="H7" i="4"/>
  <c r="I7" i="4" s="1"/>
  <c r="M7" i="4"/>
  <c r="N7" i="4"/>
  <c r="H4" i="4"/>
  <c r="I4" i="4" s="1"/>
  <c r="O4" i="4"/>
  <c r="N4" i="4"/>
  <c r="M4" i="4"/>
  <c r="H14" i="4"/>
  <c r="I14" i="4" s="1"/>
  <c r="M14" i="4"/>
  <c r="N14" i="4"/>
  <c r="O14" i="4"/>
  <c r="H6" i="4"/>
  <c r="I6" i="4" s="1"/>
  <c r="O6" i="4"/>
  <c r="P6" i="4" s="1"/>
  <c r="H10" i="4"/>
  <c r="I10" i="4" s="1"/>
  <c r="O10" i="4"/>
  <c r="P10" i="4" s="1"/>
  <c r="H13" i="4"/>
  <c r="I13" i="4" s="1"/>
  <c r="O13" i="4"/>
  <c r="P13" i="4" s="1"/>
  <c r="H9" i="4"/>
  <c r="I9" i="4" s="1"/>
  <c r="O9" i="4"/>
  <c r="M9" i="4"/>
  <c r="N9" i="4"/>
  <c r="E25" i="5"/>
  <c r="E21" i="5"/>
  <c r="Z4" i="1"/>
  <c r="Z11" i="1"/>
  <c r="Z5" i="1"/>
  <c r="Z10" i="1"/>
  <c r="Z8" i="1"/>
  <c r="Z9" i="1"/>
  <c r="Z7" i="1"/>
  <c r="P22" i="4"/>
  <c r="R22" i="4" s="1"/>
  <c r="P30" i="4"/>
  <c r="R30" i="4" s="1"/>
  <c r="P38" i="4"/>
  <c r="R38" i="4" s="1"/>
  <c r="P46" i="4"/>
  <c r="P19" i="4"/>
  <c r="R19" i="4" s="1"/>
  <c r="P27" i="4"/>
  <c r="R27" i="4" s="1"/>
  <c r="P35" i="4"/>
  <c r="P43" i="4"/>
  <c r="P51" i="4"/>
  <c r="P69" i="4"/>
  <c r="P18" i="4"/>
  <c r="P26" i="4"/>
  <c r="P34" i="4"/>
  <c r="P42" i="4"/>
  <c r="P50" i="4"/>
  <c r="P68" i="4"/>
  <c r="P15" i="4"/>
  <c r="P23" i="4"/>
  <c r="P31" i="4"/>
  <c r="P39" i="4"/>
  <c r="P47" i="4"/>
  <c r="P55" i="4"/>
  <c r="P16" i="4"/>
  <c r="P24" i="4"/>
  <c r="P32" i="4"/>
  <c r="P40" i="4"/>
  <c r="P48" i="4"/>
  <c r="R48" i="4" s="1"/>
  <c r="P56" i="4"/>
  <c r="P54" i="4"/>
  <c r="R54" i="4" s="1"/>
  <c r="P17" i="4"/>
  <c r="P25" i="4"/>
  <c r="P33" i="4"/>
  <c r="P41" i="4"/>
  <c r="P49" i="4"/>
  <c r="R49" i="4" s="1"/>
  <c r="P57" i="4"/>
  <c r="P5" i="4"/>
  <c r="R5" i="4" s="1"/>
  <c r="P20" i="4"/>
  <c r="P28" i="4"/>
  <c r="R28" i="4" s="1"/>
  <c r="P36" i="4"/>
  <c r="R36" i="4" s="1"/>
  <c r="P44" i="4"/>
  <c r="P52" i="4"/>
  <c r="P70" i="4"/>
  <c r="P21" i="4"/>
  <c r="P29" i="4"/>
  <c r="R29" i="4" s="1"/>
  <c r="P37" i="4"/>
  <c r="R37" i="4" s="1"/>
  <c r="P45" i="4"/>
  <c r="R45" i="4" s="1"/>
  <c r="P53" i="4"/>
  <c r="R53" i="4" s="1"/>
  <c r="P71" i="4"/>
  <c r="R71" i="4" s="1"/>
  <c r="E17" i="5"/>
  <c r="D11" i="5"/>
  <c r="E11" i="5" s="1"/>
  <c r="D6" i="5"/>
  <c r="D9" i="5"/>
  <c r="E9" i="5" s="1"/>
  <c r="D7" i="5"/>
  <c r="E7" i="5" s="1"/>
  <c r="D8" i="5"/>
  <c r="E8" i="5" s="1"/>
  <c r="A71" i="4"/>
  <c r="A70" i="4"/>
  <c r="A69" i="4"/>
  <c r="A57" i="4"/>
  <c r="A56" i="4"/>
  <c r="A55" i="4"/>
  <c r="A54" i="4"/>
  <c r="A53" i="4"/>
  <c r="A52" i="4"/>
  <c r="A51" i="4"/>
  <c r="A50" i="4"/>
  <c r="A49" i="4"/>
  <c r="A48" i="4"/>
  <c r="A47" i="4"/>
  <c r="A46" i="4"/>
  <c r="A45" i="4"/>
  <c r="A44" i="4"/>
  <c r="A43" i="4"/>
  <c r="A42" i="4"/>
  <c r="A41" i="4"/>
  <c r="A40" i="4"/>
  <c r="A39" i="4"/>
  <c r="A38" i="4"/>
  <c r="A37" i="4"/>
  <c r="A36" i="4"/>
  <c r="A35" i="4"/>
  <c r="A34" i="4"/>
  <c r="A33" i="4"/>
  <c r="A32" i="4"/>
  <c r="A31" i="4"/>
  <c r="A15" i="4"/>
  <c r="A16" i="4"/>
  <c r="A17" i="4"/>
  <c r="A18" i="4"/>
  <c r="A19" i="4"/>
  <c r="A20" i="4"/>
  <c r="A21" i="4"/>
  <c r="A22" i="4"/>
  <c r="A23" i="4"/>
  <c r="A24" i="4"/>
  <c r="A25" i="4"/>
  <c r="A26" i="4"/>
  <c r="A27" i="4"/>
  <c r="A28" i="4"/>
  <c r="A29" i="4"/>
  <c r="A30" i="4"/>
  <c r="A4" i="4"/>
  <c r="A5" i="4" s="1"/>
  <c r="A6" i="4" s="1"/>
  <c r="A7" i="4" s="1"/>
  <c r="A8" i="4" s="1"/>
  <c r="A9" i="4" s="1"/>
  <c r="A10" i="4" s="1"/>
  <c r="A11" i="4" s="1"/>
  <c r="A12" i="4" s="1"/>
  <c r="A13" i="4" s="1"/>
  <c r="A14" i="4" s="1"/>
  <c r="C2" i="5"/>
  <c r="A4" i="1"/>
  <c r="A5" i="1" s="1"/>
  <c r="A6" i="1" s="1"/>
  <c r="A7" i="1" s="1"/>
  <c r="A8" i="1" s="1"/>
  <c r="A9" i="1" s="1"/>
  <c r="A10" i="1" s="1"/>
  <c r="P14" i="4" l="1"/>
  <c r="R14" i="4" s="1"/>
  <c r="R6" i="4"/>
  <c r="R13" i="4"/>
  <c r="P9" i="4"/>
  <c r="R9" i="4" s="1"/>
  <c r="P11" i="4"/>
  <c r="R11" i="4" s="1"/>
  <c r="D23" i="5"/>
  <c r="E23" i="5" s="1"/>
  <c r="I72" i="4"/>
  <c r="D12" i="5"/>
  <c r="E12" i="5" s="1"/>
  <c r="D14" i="5"/>
  <c r="E14" i="5" s="1"/>
  <c r="D13" i="5"/>
  <c r="E13" i="5" s="1"/>
  <c r="D22" i="5"/>
  <c r="E22" i="5" s="1"/>
  <c r="P8" i="4"/>
  <c r="R8" i="4" s="1"/>
  <c r="P4" i="4"/>
  <c r="P7" i="4"/>
  <c r="R7" i="4" s="1"/>
  <c r="R21" i="4"/>
  <c r="R69" i="4"/>
  <c r="R52" i="4"/>
  <c r="D27" i="5"/>
  <c r="E27" i="5" s="1"/>
  <c r="R44" i="4"/>
  <c r="R70" i="4"/>
  <c r="R33" i="4"/>
  <c r="R10" i="4"/>
  <c r="R40" i="4"/>
  <c r="R41" i="4"/>
  <c r="R51" i="4"/>
  <c r="R46" i="4"/>
  <c r="R15" i="4"/>
  <c r="R56" i="4"/>
  <c r="R12" i="4"/>
  <c r="R23" i="4"/>
  <c r="R57" i="4"/>
  <c r="D19" i="5"/>
  <c r="E19" i="5" s="1"/>
  <c r="D18" i="5"/>
  <c r="E18" i="5" s="1"/>
  <c r="R31" i="4"/>
  <c r="R68" i="4"/>
  <c r="R39" i="4"/>
  <c r="R16" i="4"/>
  <c r="R26" i="4"/>
  <c r="D26" i="5"/>
  <c r="E26" i="5" s="1"/>
  <c r="R18" i="4"/>
  <c r="R34" i="4"/>
  <c r="R35" i="4"/>
  <c r="R47" i="4"/>
  <c r="R24" i="4"/>
  <c r="R17" i="4"/>
  <c r="R42" i="4"/>
  <c r="R43" i="4"/>
  <c r="R20" i="4"/>
  <c r="R55" i="4"/>
  <c r="R32" i="4"/>
  <c r="R25" i="4"/>
  <c r="R50" i="4"/>
  <c r="E6" i="5"/>
  <c r="R4" i="4" l="1"/>
  <c r="R72" i="4" s="1"/>
  <c r="P72" i="4"/>
  <c r="AB6" i="1"/>
  <c r="AB10" i="1"/>
  <c r="AB9" i="1"/>
  <c r="AB8" i="1"/>
  <c r="Z69" i="1"/>
  <c r="F69" i="1"/>
  <c r="AB11" i="1"/>
  <c r="AB4" i="1"/>
  <c r="AB5" i="1"/>
  <c r="AB7" i="1"/>
  <c r="E28" i="5"/>
  <c r="AB69" i="1" l="1"/>
</calcChain>
</file>

<file path=xl/sharedStrings.xml><?xml version="1.0" encoding="utf-8"?>
<sst xmlns="http://schemas.openxmlformats.org/spreadsheetml/2006/main" count="348" uniqueCount="234">
  <si>
    <t>Class</t>
  </si>
  <si>
    <t>Gender</t>
  </si>
  <si>
    <t>Camping</t>
  </si>
  <si>
    <t>Name</t>
  </si>
  <si>
    <t>Sail No</t>
  </si>
  <si>
    <t>TEAM MANAGER INFORMATION</t>
  </si>
  <si>
    <t>Team Name</t>
  </si>
  <si>
    <t>Team NSSA Membership Number</t>
  </si>
  <si>
    <t>All sailors in the above named team have Youth membership of NSSA for the current membership year.</t>
  </si>
  <si>
    <t xml:space="preserve">I and all members of my team are aware that the event organisers do not hold insurance cover for personal property, or for personal accident to visitors. </t>
  </si>
  <si>
    <t>I and all members of my team agree that they are responsible for themselves whether ashore or afloat.</t>
  </si>
  <si>
    <t>I and all members of my team agree that the provision of patrol craft does not relieve participants of their responsibilities.</t>
  </si>
  <si>
    <t>Signature of Team Manager</t>
  </si>
  <si>
    <t>Sailor Name</t>
  </si>
  <si>
    <t>Role</t>
  </si>
  <si>
    <t>Team Manager</t>
  </si>
  <si>
    <t>Total</t>
  </si>
  <si>
    <t>29er</t>
  </si>
  <si>
    <t>COMET</t>
  </si>
  <si>
    <t>EUROPE</t>
  </si>
  <si>
    <t>FIREBALL</t>
  </si>
  <si>
    <t>FIREFLY</t>
  </si>
  <si>
    <t>GRADUATE</t>
  </si>
  <si>
    <t>ILCA 4 / Laser 4.7</t>
  </si>
  <si>
    <t>ILCA 6 / Laser Radial</t>
  </si>
  <si>
    <t>ILCA 7 / Laser</t>
  </si>
  <si>
    <t>LARK</t>
  </si>
  <si>
    <t>LIGHTNING 368</t>
  </si>
  <si>
    <t>MIRACLE</t>
  </si>
  <si>
    <t>OPTIMIST</t>
  </si>
  <si>
    <t>RS AERO 5</t>
  </si>
  <si>
    <t>RS AERO 6</t>
  </si>
  <si>
    <t>RS AERO 7</t>
  </si>
  <si>
    <t>RS AERO 9</t>
  </si>
  <si>
    <t>RS FEVA XL</t>
  </si>
  <si>
    <t>RS TERA PRO</t>
  </si>
  <si>
    <t>RS TERA SPORT</t>
  </si>
  <si>
    <t>RS VISION</t>
  </si>
  <si>
    <t>RS200</t>
  </si>
  <si>
    <t>RS300</t>
  </si>
  <si>
    <t>RS500</t>
  </si>
  <si>
    <t>SNIPE</t>
  </si>
  <si>
    <t>SOLO</t>
  </si>
  <si>
    <t>STREAKER</t>
  </si>
  <si>
    <t>TASAR</t>
  </si>
  <si>
    <t>TOPPER</t>
  </si>
  <si>
    <t>TOPPER 4.2</t>
  </si>
  <si>
    <t>BUZZ</t>
  </si>
  <si>
    <t>CADET</t>
  </si>
  <si>
    <t>FUSION PRO</t>
  </si>
  <si>
    <t>D</t>
  </si>
  <si>
    <t>S</t>
  </si>
  <si>
    <t>Single/
Double</t>
  </si>
  <si>
    <t>MIRROR</t>
  </si>
  <si>
    <t>Helm
/Crew</t>
  </si>
  <si>
    <t>Special
dietary requirements</t>
  </si>
  <si>
    <t>Age</t>
  </si>
  <si>
    <t>LASER 3000</t>
  </si>
  <si>
    <t>LASER PICO RACE</t>
  </si>
  <si>
    <t>TOPAZ DUO</t>
  </si>
  <si>
    <t>TOPAZ UNO</t>
  </si>
  <si>
    <t>TOPAZ XENON</t>
  </si>
  <si>
    <t>RS QUBA</t>
  </si>
  <si>
    <t>BYTE</t>
  </si>
  <si>
    <t>Number</t>
  </si>
  <si>
    <t>Cost</t>
  </si>
  <si>
    <t>Parent/Guardian</t>
  </si>
  <si>
    <t>Please include ALL sailors. For double handers add each sailor on a separate row</t>
  </si>
  <si>
    <t>OTHER Single Hander</t>
  </si>
  <si>
    <t>OTHER Dbl Hander</t>
  </si>
  <si>
    <t>DBS /CRB
Disclosure
Number</t>
  </si>
  <si>
    <t>DBS /CRB
Issue
Date</t>
  </si>
  <si>
    <t>Boat
Class</t>
  </si>
  <si>
    <t>Boat Class
if Other</t>
  </si>
  <si>
    <t>Date of 
Birth</t>
  </si>
  <si>
    <t>Team
Name</t>
  </si>
  <si>
    <t>Campervan</t>
  </si>
  <si>
    <t>None</t>
  </si>
  <si>
    <t>All boats are insured against third party risks for a minimum of £3,000,000 (three million pounds sterling) and will remain so whilst ashore or afloat during the regatta.</t>
  </si>
  <si>
    <t>All boats have passed a buoyancy test if necessary this season, are seaworthy and will comply with the conditions in the sailing instructions.</t>
  </si>
  <si>
    <t>As team manager, I have received written consent to act "in loco parentis" for all members of my team.</t>
  </si>
  <si>
    <t>I and all members of my team agree to be bound by the Racing Rules of Sailing, Sailing Instructions, and all other rules that govern this event. In particular, we have read the Notice of Race and confirm that we agree to its provision and that our boats will conform to its requirements throughout the event.</t>
  </si>
  <si>
    <t>Notes</t>
  </si>
  <si>
    <t>Single Hander</t>
  </si>
  <si>
    <t>Single Hander - Late Entry</t>
  </si>
  <si>
    <t>Double Hander (per sailor)</t>
  </si>
  <si>
    <t>Double Hander - Late Entry (per sailor)</t>
  </si>
  <si>
    <t>NSSA
Membership
Number</t>
  </si>
  <si>
    <t>Total
Cost</t>
  </si>
  <si>
    <t>Code</t>
  </si>
  <si>
    <t>SL</t>
  </si>
  <si>
    <t>DL</t>
  </si>
  <si>
    <t>CM</t>
  </si>
  <si>
    <t>CS</t>
  </si>
  <si>
    <t>CO</t>
  </si>
  <si>
    <t>MS</t>
  </si>
  <si>
    <t>MO</t>
  </si>
  <si>
    <t>LS</t>
  </si>
  <si>
    <t>LO</t>
  </si>
  <si>
    <t>Late
Entry</t>
  </si>
  <si>
    <t>I and all members of my team agree that by launching (or going afloat) participants imply the suitability of their boats and competence of skippers and crew for the expected weather conditions.</t>
  </si>
  <si>
    <t>Sailor/Boat Details</t>
  </si>
  <si>
    <t>Please include all non sailing persons associated with the team that will be camping and/or helping at the event</t>
  </si>
  <si>
    <t>CC</t>
  </si>
  <si>
    <t>Assistant</t>
  </si>
  <si>
    <t>Child (6-18 Yrs)</t>
  </si>
  <si>
    <t>Child (5 or under)</t>
  </si>
  <si>
    <t>Regatta Entry</t>
  </si>
  <si>
    <t>Meals</t>
  </si>
  <si>
    <t>Accomodation</t>
  </si>
  <si>
    <t>L</t>
  </si>
  <si>
    <t>N</t>
  </si>
  <si>
    <t>C</t>
  </si>
  <si>
    <t>M</t>
  </si>
  <si>
    <t>Camping/Campervan</t>
  </si>
  <si>
    <t>Team Total</t>
  </si>
  <si>
    <t>R</t>
  </si>
  <si>
    <t>Tally
#</t>
  </si>
  <si>
    <t>T</t>
  </si>
  <si>
    <t>Non-Sailor Details</t>
  </si>
  <si>
    <t>O</t>
  </si>
  <si>
    <t>LM</t>
  </si>
  <si>
    <t>MM</t>
  </si>
  <si>
    <t>Late Entry Submission Deadline:</t>
  </si>
  <si>
    <t>Date for Age Calculation:</t>
  </si>
  <si>
    <t>Team Entry Summary &amp; Costs</t>
  </si>
  <si>
    <t>Sailors</t>
  </si>
  <si>
    <t>Others</t>
  </si>
  <si>
    <t>Breakfast/Evening Meal - Sun PM to Fri AM</t>
  </si>
  <si>
    <t>Breakfast/Evening Meal - Fri PM to Sat AM</t>
  </si>
  <si>
    <t>FS</t>
  </si>
  <si>
    <t>FO</t>
  </si>
  <si>
    <t>FM</t>
  </si>
  <si>
    <t>F</t>
  </si>
  <si>
    <t>Breakfast/Evening Meal
Fri PM to Sat AM</t>
  </si>
  <si>
    <t>Breakfast/Evening Meal
Sun PM to Fri AM</t>
  </si>
  <si>
    <t>Packed Lunch - Mon - Fri</t>
  </si>
  <si>
    <t>Packed Lunch
Mon - Fri</t>
  </si>
  <si>
    <t>Child up to 5 years</t>
  </si>
  <si>
    <t>Meals
Cost</t>
  </si>
  <si>
    <r>
      <t xml:space="preserve">Entry, Accommodation and Meal Costs
</t>
    </r>
    <r>
      <rPr>
        <b/>
        <sz val="11"/>
        <color rgb="FF002060"/>
        <rFont val="Calibri"/>
        <family val="2"/>
      </rPr>
      <t>All prices are per person</t>
    </r>
  </si>
  <si>
    <t>Breakfast/
Evening Meal
Sun PM to Fri AM</t>
  </si>
  <si>
    <t>Breakfast/
Evening Meal
Fri PM to Sat AM</t>
  </si>
  <si>
    <t>Team Manager Entry Instructions</t>
  </si>
  <si>
    <t>LASER VAGO XD</t>
  </si>
  <si>
    <t>Non-Sailors</t>
  </si>
  <si>
    <t>TEAM MANAGER'S DECLARATION (Please answer "Yes" in each box on the right before signing the form)</t>
  </si>
  <si>
    <t>Contact Telephone</t>
  </si>
  <si>
    <t>Contact Email</t>
  </si>
  <si>
    <t>2026 NSSA NATIONAL YOUTH REGATTA</t>
  </si>
  <si>
    <t>Downs Sailing Club</t>
  </si>
  <si>
    <t>20-24 July 2026</t>
  </si>
  <si>
    <t>Team Manager Name</t>
  </si>
  <si>
    <t>I have obtained parental consent for the administration of emergency medical treatment for all sailors in the above named team.</t>
  </si>
  <si>
    <t>I and all members of my team accept that the race organisers shall not be liable for any loss, damage, death or personal injury howsoever caused to the owner/competitor, craft, his/her skipper or crew, as a result of their taking part in the event.</t>
  </si>
  <si>
    <t>Medical Information
which organisers need to be aware of</t>
  </si>
  <si>
    <t>Entry
Fee</t>
  </si>
  <si>
    <t>Please note all entries must be collated and submitted by the Team Manager.</t>
  </si>
  <si>
    <t>This should include all non-sailors who are attending the event and should include:</t>
  </si>
  <si>
    <t>DBS / CRB Enhanced disclosure - Requirements</t>
  </si>
  <si>
    <t>Costs</t>
  </si>
  <si>
    <t>Team Managers Form</t>
  </si>
  <si>
    <t>Cost
Each</t>
  </si>
  <si>
    <t>All adults (18+) staying on the camp site must have a current certificate.</t>
  </si>
  <si>
    <t>Competing sailors who are aged 18 do not need a DBS.</t>
  </si>
  <si>
    <t>Enter each sailor on a new row. Where the boat is a double hander, add helm and crew as separate rows. Please note entry fee is per sailor, not boat.</t>
  </si>
  <si>
    <t>Main/
Regatta
Fleet</t>
  </si>
  <si>
    <t>All required details must be completed in this spreadsheet following the guidance below.</t>
  </si>
  <si>
    <t>This sheet summarises total costs for the team. Please check this to ensure all your requirements are covered.</t>
  </si>
  <si>
    <t>Once complete the 'Costs' sheet will show the breakdown of all entry fees, camping and meal costs. Please check that the totals correspond with the number of sailors and helpers in your team and their requirements.</t>
  </si>
  <si>
    <t>Complete the sailors sheet for all sailors entering the regatta as part of the team.</t>
  </si>
  <si>
    <t>Team Manager and all assistants and helpers.</t>
  </si>
  <si>
    <t>All other persons staying on the camp site with the team e.g. parents, siblings etc.</t>
  </si>
  <si>
    <t>I and all members of my team agree that nothing done by the organisers (i.e. the race management team, patrol craft and anyone helping to run the event) will relieve participants of their responsibilities.</t>
  </si>
  <si>
    <t>After the form has been submitted, revisions and additions may be submitted. In this case, please ensure that the changes are clearly marked so that they can be identified. See above note about late entries after the entry submission deadline.</t>
  </si>
  <si>
    <t>Select the boat class from the drop down list. In the unlikely event that the boat is not in the list select either 'OTHER Dbl Hander' or 'OTHER Single Hander' as applicable and enter the class/type in the next column.</t>
  </si>
  <si>
    <t>Date</t>
  </si>
  <si>
    <t>To be signed at registration upon arrival at the event</t>
  </si>
  <si>
    <t>Please use this email address for any questions specifically related to entry.</t>
  </si>
  <si>
    <t>Team Manager (1 for every 10 sailors)</t>
  </si>
  <si>
    <t>Note: there is free camping and reduced cost meals available for one Team Managers for up to 10 sailors, then an additional manager for the next 10 etc.</t>
  </si>
  <si>
    <t>nssa2026entry@gmail.com</t>
  </si>
  <si>
    <t>The Team Manager declaration must be completed in full by the Team Manager. Please ensure all conditions are accepted. A printed copy will be provided at registration on arrival at the event for the Team Manager to sign.</t>
  </si>
  <si>
    <t>Make sure you include the Youth NSSA membership number for each sailor. If not immediately available, these may be forwarded later, but must be provided prior to a sailor taking part in the event.</t>
  </si>
  <si>
    <t>Medical information - it is critical that everything is included that the organisers need to be aware of whilst the sailor is on the water. Please include the description of the condition and actions that may need to be taken in the event of an incident.</t>
  </si>
  <si>
    <t>Main/Regatta Fleet (aka. Rookies). Please select as applicable. There will be a Regatta Fleet for Topper and mixed handicap with their own course area. This fleet is intended for sailors that are relatively new to racing and they should not have competed in a main fleet at a national level event before. See Notice of Race for further clarification.</t>
  </si>
  <si>
    <t xml:space="preserve">Email the completed spreadsheet and scanned parental consent forms as attachments to: </t>
  </si>
  <si>
    <t>Fully completed and signed NSSA Parent  Consent Forms are either attached or will be forwarded for all sailors in the above named team prior to the start of the event.</t>
  </si>
  <si>
    <t>Consent forms can be sent later to avoid delaying entry, but must all be provided prior to the event start.</t>
  </si>
  <si>
    <t>Each parent/guardian of a competing sailor is required to complete and sign a copy of the NSSA 2026 Parent Consent Form which should be downloaded from the event website. Scanned copies for each sailor should be included when submitting the booking form.</t>
  </si>
  <si>
    <t>Upon receipt, entries will be validated and confirmed. An invoice will be issued to the Team Manager for the total amount payable. Payment is due within 7 days of issue or the event start date, whichever is earlier.</t>
  </si>
  <si>
    <t>BLAZE</t>
  </si>
  <si>
    <t>BYTE CII</t>
  </si>
  <si>
    <t>DEVOTI D-ONE</t>
  </si>
  <si>
    <t>DEVOTI D-ZERO</t>
  </si>
  <si>
    <t>ENTERPRISE</t>
  </si>
  <si>
    <t>FINN</t>
  </si>
  <si>
    <t>GP14</t>
  </si>
  <si>
    <t>GULL</t>
  </si>
  <si>
    <t>HADRON H2</t>
  </si>
  <si>
    <t>LASER STRATOS CENTREBOARD</t>
  </si>
  <si>
    <t>MEGABYTE</t>
  </si>
  <si>
    <t>MERLIN ROCKET</t>
  </si>
  <si>
    <t>NATIONAL 12</t>
  </si>
  <si>
    <t>OK</t>
  </si>
  <si>
    <t>PHANTOM</t>
  </si>
  <si>
    <t>RS VAREO</t>
  </si>
  <si>
    <t>SCORPION</t>
  </si>
  <si>
    <t>SOLUTION</t>
  </si>
  <si>
    <t>SPLASH</t>
  </si>
  <si>
    <t>SUPERNOVA</t>
  </si>
  <si>
    <t>WAYFARER</t>
  </si>
  <si>
    <t>BYTE CI</t>
  </si>
  <si>
    <t>ISO</t>
  </si>
  <si>
    <t>HARTLEY ZENITH</t>
  </si>
  <si>
    <t>MELGES 15</t>
  </si>
  <si>
    <t>LASER II</t>
  </si>
  <si>
    <t>QUEST</t>
  </si>
  <si>
    <t>SPORT 14</t>
  </si>
  <si>
    <t>TOPAZ OMEGA</t>
  </si>
  <si>
    <t>ZENITH</t>
  </si>
  <si>
    <t>PY
2026</t>
  </si>
  <si>
    <t>https://www.nssa.org.uk/index.php/home/policies</t>
  </si>
  <si>
    <t>All adult helpers must review the NSSA Safeguarding Policy available on the NSSA Website:</t>
  </si>
  <si>
    <t>If the team has male and female sailors there must be at least one male and one female adult who has a current certificate.</t>
  </si>
  <si>
    <t xml:space="preserve">It is the responsibility of the Team Manager to observe all DBS/CRB certificates for the team verifying that that they are within 3 years of date of issue and that none is the subject of any enquiry regarding a child protection issue.  </t>
  </si>
  <si>
    <t xml:space="preserve">I am aware that if my team has male and female sailors we must have at least one male and one female adult who has a current DBS / CRB Enhanced disclosure. In addition, all adults who are camping on the regatta camp site will have a current DBS / CRB Enhanced disclosure (not more than 3 years old from the end of the event).  I am aware that if adult helpers cannot provide details (number and date) of a DBS or CRB Enhanced disclosure, the adults will have to find an alternative camping site to the competitors. I confirm that I have observed all DBS/CRB certificates and can confirm that they are all withing 3 years of the date of issue and none is the subject of any enquiry regarding a child protection issue.  All adult helpers have seen the NSSA Child Protection Policy.  </t>
  </si>
  <si>
    <t>Campervans and Caravans - Deal and Betteshanger Rugy Club</t>
  </si>
  <si>
    <t>The team camping area will be on the rugby pitch. Campervans and caravans will not be permitted on the pitch area. There will be very limited space available for these in the carpark and another narrow area. If you are thinking about bringing a van please bear in mind:
• The park up area will not be next to your team camping area. So this will probably not be suitable for those supervising children camping.
• These will have to be parked up and not moved for the duration of the event.
• There are no hookups available.
• The smaller the camper van, the more likelihood that you can be accommodated. 
• Caravans could be problematic as there will be very little room to manoeuvre in and out. Early arrival is recommended.
• Costs are per person, the same as for camping.</t>
  </si>
  <si>
    <t>If any of your team wish to bring a campervan, the Team Manager must contact us as soon as possible. Please don’t wait until you submit your entry. The following information should be provided:
• Team name
• Campervan or Caravan
• Number of people that will be staying in it
• Approximate dimensions (length x breadth)</t>
  </si>
  <si>
    <t>Please do not submit the booking form with 'Campervan' selected without having a confirmed space for each van as we will not be able to accommodate them.</t>
  </si>
  <si>
    <t>Hartley 12</t>
  </si>
  <si>
    <t>TOPAZ TAZ</t>
  </si>
  <si>
    <r>
      <t xml:space="preserve">Please note - </t>
    </r>
    <r>
      <rPr>
        <b/>
        <sz val="12"/>
        <rFont val="Calibri"/>
        <family val="2"/>
      </rPr>
      <t>STRICTLY NO DOGS</t>
    </r>
    <r>
      <rPr>
        <sz val="12"/>
        <rFont val="Calibri"/>
        <family val="2"/>
      </rPr>
      <t xml:space="preserve"> are permitted on the camp site or anywhere on the rugby club premises.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</si>
</sst>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1">
    <font>
      <sz val="11"/>
      <color theme="1"/>
      <name val="Aptos Narrow"/>
      <family val="2"/>
      <scheme val="minor"/>
    </font>
    <font>
      <sz val="11"/>
      <color theme="1"/>
      <name val="Calibri"/>
      <family val="2"/>
    </font>
    <font>
      <sz val="11"/>
      <color theme="1"/>
      <name val="Calibri"/>
      <family val="2"/>
    </font>
    <font>
      <sz val="12"/>
      <color theme="1"/>
      <name val="Calibri"/>
      <family val="2"/>
    </font>
    <font>
      <sz val="12"/>
      <name val="Calibri"/>
      <family val="2"/>
    </font>
    <font>
      <sz val="10"/>
      <color rgb="FF000000"/>
      <name val="Calibri"/>
      <family val="2"/>
    </font>
    <font>
      <b/>
      <sz val="12"/>
      <color rgb="FF000000"/>
      <name val="Calibri"/>
      <family val="2"/>
    </font>
    <font>
      <sz val="14"/>
      <color theme="1"/>
      <name val="Calibri"/>
      <family val="2"/>
    </font>
    <font>
      <sz val="10"/>
      <color theme="1"/>
      <name val="Calibri"/>
      <family val="2"/>
    </font>
    <font>
      <sz val="11"/>
      <color theme="1"/>
      <name val="Calibri"/>
      <family val="2"/>
    </font>
    <font>
      <b/>
      <sz val="11"/>
      <color theme="1"/>
      <name val="Calibri"/>
      <family val="2"/>
    </font>
    <font>
      <b/>
      <sz val="14"/>
      <color rgb="FF002060"/>
      <name val="Calibri"/>
      <family val="2"/>
    </font>
    <font>
      <b/>
      <sz val="11"/>
      <color rgb="FF002060"/>
      <name val="Calibri"/>
      <family val="2"/>
    </font>
    <font>
      <b/>
      <sz val="16"/>
      <color rgb="FF002060"/>
      <name val="Calibri"/>
      <family val="2"/>
    </font>
    <font>
      <u/>
      <sz val="11"/>
      <color theme="10"/>
      <name val="Aptos Narrow"/>
      <family val="2"/>
      <scheme val="minor"/>
    </font>
    <font>
      <b/>
      <sz val="11"/>
      <color rgb="FFFF0000"/>
      <name val="Calibri"/>
      <family val="2"/>
    </font>
    <font>
      <b/>
      <sz val="14"/>
      <color theme="0"/>
      <name val="Calibri"/>
      <family val="2"/>
    </font>
    <font>
      <b/>
      <sz val="16"/>
      <color theme="0"/>
      <name val="Calibri"/>
      <family val="2"/>
    </font>
    <font>
      <b/>
      <sz val="12"/>
      <color rgb="FF002060"/>
      <name val="Calibri"/>
      <family val="2"/>
    </font>
    <font>
      <sz val="12"/>
      <color rgb="FF002060"/>
      <name val="Calibri"/>
      <family val="2"/>
    </font>
    <font>
      <b/>
      <sz val="12"/>
      <color rgb="FFFF0000"/>
      <name val="Calibri"/>
      <family val="2"/>
    </font>
    <font>
      <sz val="11"/>
      <color rgb="FF0070C0"/>
      <name val="Calibri"/>
      <family val="2"/>
    </font>
    <font>
      <sz val="11"/>
      <color rgb="FF002060"/>
      <name val="Calibri"/>
      <family val="2"/>
    </font>
    <font>
      <sz val="16"/>
      <color theme="1"/>
      <name val="Calibri"/>
      <family val="2"/>
    </font>
    <font>
      <b/>
      <sz val="12"/>
      <color theme="1"/>
      <name val="Calibri"/>
      <family val="2"/>
    </font>
    <font>
      <sz val="72"/>
      <color theme="1"/>
      <name val="Calibri"/>
      <family val="2"/>
    </font>
    <font>
      <sz val="36"/>
      <color theme="1"/>
      <name val="Calibri"/>
      <family val="2"/>
    </font>
    <font>
      <sz val="14"/>
      <color rgb="FFFF0000"/>
      <name val="Calibri"/>
      <family val="2"/>
    </font>
    <font>
      <sz val="24"/>
      <color theme="1"/>
      <name val="Calibri"/>
      <family val="2"/>
    </font>
    <font>
      <u/>
      <sz val="11"/>
      <color theme="10"/>
      <name val="Calibri"/>
      <family val="2"/>
    </font>
    <font>
      <b/>
      <sz val="12"/>
      <name val="Calibri"/>
      <family val="2"/>
    </font>
  </fonts>
  <fills count="20">
    <fill>
      <patternFill patternType="none"/>
    </fill>
    <fill>
      <patternFill patternType="gray125"/>
    </fill>
    <fill>
      <patternFill patternType="solid">
        <fgColor theme="8" tint="0.79998168889431442"/>
        <bgColor indexed="64"/>
      </patternFill>
    </fill>
    <fill>
      <patternFill patternType="solid">
        <fgColor theme="2" tint="-9.9978637043366805E-2"/>
        <bgColor indexed="64"/>
      </patternFill>
    </fill>
    <fill>
      <patternFill patternType="solid">
        <fgColor theme="8" tint="0.79998168889431442"/>
        <bgColor rgb="FFBDD6EE"/>
      </patternFill>
    </fill>
    <fill>
      <patternFill patternType="solid">
        <fgColor rgb="FFFFFF00"/>
        <bgColor indexed="64"/>
      </patternFill>
    </fill>
    <fill>
      <patternFill patternType="solid">
        <fgColor theme="7" tint="0.59999389629810485"/>
        <bgColor rgb="FFBDD6EE"/>
      </patternFill>
    </fill>
    <fill>
      <patternFill patternType="solid">
        <fgColor rgb="FF00206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rgb="FFBDD6EE"/>
      </patternFill>
    </fill>
    <fill>
      <patternFill patternType="solid">
        <fgColor theme="4" tint="0.39997558519241921"/>
        <bgColor rgb="FFBDD6EE"/>
      </patternFill>
    </fill>
    <fill>
      <patternFill patternType="solid">
        <fgColor theme="5" tint="0.59999389629810485"/>
        <bgColor indexed="64"/>
      </patternFill>
    </fill>
    <fill>
      <patternFill patternType="solid">
        <fgColor theme="6" tint="0.79998168889431442"/>
        <bgColor indexed="64"/>
      </patternFill>
    </fill>
    <fill>
      <patternFill patternType="solid">
        <fgColor theme="9" tint="0.59999389629810485"/>
        <bgColor rgb="FFBDD6EE"/>
      </patternFill>
    </fill>
    <fill>
      <patternFill patternType="solid">
        <fgColor theme="7" tint="0.39997558519241921"/>
        <bgColor indexed="64"/>
      </patternFill>
    </fill>
    <fill>
      <patternFill patternType="solid">
        <fgColor theme="5" tint="0.79998168889431442"/>
        <bgColor indexed="64"/>
      </patternFill>
    </fill>
    <fill>
      <patternFill patternType="solid">
        <fgColor rgb="FF002060"/>
        <bgColor rgb="FF9CC2E5"/>
      </patternFill>
    </fill>
    <fill>
      <patternFill patternType="solid">
        <fgColor theme="7" tint="0.79998168889431442"/>
        <bgColor indexed="64"/>
      </patternFill>
    </fill>
    <fill>
      <patternFill patternType="solid">
        <fgColor rgb="FF99FF66"/>
        <bgColor indexed="64"/>
      </patternFill>
    </fill>
  </fills>
  <borders count="11">
    <border>
      <left/>
      <right/>
      <top/>
      <bottom/>
      <diagonal/>
    </border>
    <border>
      <left/>
      <right/>
      <top style="thin">
        <color rgb="FF000000"/>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122">
    <xf numFmtId="0" fontId="0" fillId="0" borderId="0" xfId="0"/>
    <xf numFmtId="0" fontId="9" fillId="0" borderId="0" xfId="0" applyFont="1"/>
    <xf numFmtId="0" fontId="9" fillId="0" borderId="0" xfId="0" applyFont="1" applyAlignment="1">
      <alignment vertical="top"/>
    </xf>
    <xf numFmtId="0" fontId="7" fillId="0" borderId="0" xfId="0" applyFont="1" applyAlignment="1">
      <alignment vertical="top"/>
    </xf>
    <xf numFmtId="0" fontId="9" fillId="0" borderId="0" xfId="0" applyFont="1" applyAlignment="1">
      <alignment horizontal="center" vertical="top"/>
    </xf>
    <xf numFmtId="0" fontId="9" fillId="0" borderId="0" xfId="0" applyFont="1" applyAlignment="1">
      <alignment horizontal="left" vertical="top"/>
    </xf>
    <xf numFmtId="0" fontId="10" fillId="2" borderId="0" xfId="0" applyFont="1" applyFill="1" applyAlignment="1">
      <alignment horizontal="center" vertical="top"/>
    </xf>
    <xf numFmtId="14" fontId="9" fillId="0" borderId="0" xfId="0" applyNumberFormat="1" applyFont="1" applyAlignment="1">
      <alignment horizontal="center" vertical="top"/>
    </xf>
    <xf numFmtId="0" fontId="9" fillId="0" borderId="0" xfId="0" applyFont="1" applyAlignment="1">
      <alignment vertical="top" wrapText="1"/>
    </xf>
    <xf numFmtId="0" fontId="9" fillId="0" borderId="7" xfId="0" applyFont="1" applyBorder="1" applyAlignment="1">
      <alignment vertical="top"/>
    </xf>
    <xf numFmtId="0" fontId="9" fillId="0" borderId="7" xfId="0" applyFont="1" applyBorder="1" applyAlignment="1">
      <alignment horizontal="center" vertical="top"/>
    </xf>
    <xf numFmtId="0" fontId="9" fillId="3" borderId="7" xfId="0" applyFont="1" applyFill="1" applyBorder="1" applyAlignment="1">
      <alignment vertical="top"/>
    </xf>
    <xf numFmtId="0" fontId="9" fillId="3" borderId="7" xfId="0" applyFont="1" applyFill="1" applyBorder="1" applyAlignment="1">
      <alignment horizontal="center" vertical="top"/>
    </xf>
    <xf numFmtId="0" fontId="3" fillId="4" borderId="7" xfId="0" applyFont="1" applyFill="1" applyBorder="1" applyAlignment="1">
      <alignment horizontal="center" vertical="top" wrapText="1"/>
    </xf>
    <xf numFmtId="49" fontId="9" fillId="0" borderId="0" xfId="0" applyNumberFormat="1" applyFont="1" applyAlignment="1">
      <alignment horizontal="center" vertical="top"/>
    </xf>
    <xf numFmtId="49" fontId="9" fillId="0" borderId="0" xfId="0" applyNumberFormat="1" applyFont="1" applyAlignment="1">
      <alignment vertical="top"/>
    </xf>
    <xf numFmtId="0" fontId="3" fillId="6" borderId="7" xfId="0" applyFont="1" applyFill="1" applyBorder="1" applyAlignment="1">
      <alignment horizontal="center" vertical="top" wrapText="1"/>
    </xf>
    <xf numFmtId="0" fontId="9" fillId="0" borderId="0" xfId="0" applyFont="1" applyAlignment="1">
      <alignment horizontal="center"/>
    </xf>
    <xf numFmtId="0" fontId="15" fillId="0" borderId="0" xfId="0" applyFont="1" applyAlignment="1">
      <alignment vertical="top"/>
    </xf>
    <xf numFmtId="0" fontId="10" fillId="0" borderId="0" xfId="0" applyFont="1" applyAlignment="1">
      <alignment vertical="top"/>
    </xf>
    <xf numFmtId="0" fontId="16" fillId="7" borderId="0" xfId="0" applyFont="1" applyFill="1" applyAlignment="1">
      <alignment vertical="top"/>
    </xf>
    <xf numFmtId="0" fontId="17" fillId="7" borderId="0" xfId="0" applyFont="1" applyFill="1" applyAlignment="1">
      <alignment vertical="top"/>
    </xf>
    <xf numFmtId="0" fontId="18" fillId="9" borderId="7" xfId="0" applyFont="1" applyFill="1" applyBorder="1" applyAlignment="1">
      <alignment vertical="top"/>
    </xf>
    <xf numFmtId="0" fontId="19" fillId="9" borderId="7" xfId="0" applyFont="1" applyFill="1" applyBorder="1" applyAlignment="1">
      <alignment horizontal="center" vertical="top" wrapText="1"/>
    </xf>
    <xf numFmtId="0" fontId="18" fillId="2" borderId="7" xfId="0" applyFont="1" applyFill="1" applyBorder="1" applyAlignment="1">
      <alignment vertical="top"/>
    </xf>
    <xf numFmtId="0" fontId="3" fillId="10" borderId="7" xfId="0" applyFont="1" applyFill="1" applyBorder="1" applyAlignment="1">
      <alignment horizontal="center" vertical="top" wrapText="1"/>
    </xf>
    <xf numFmtId="0" fontId="3" fillId="11" borderId="7" xfId="0" applyFont="1" applyFill="1" applyBorder="1" applyAlignment="1">
      <alignment horizontal="center" vertical="top" wrapText="1"/>
    </xf>
    <xf numFmtId="0" fontId="3" fillId="4" borderId="7" xfId="0" applyFont="1" applyFill="1" applyBorder="1" applyAlignment="1">
      <alignment horizontal="center" vertical="top"/>
    </xf>
    <xf numFmtId="0" fontId="18" fillId="12" borderId="7" xfId="0" applyFont="1" applyFill="1" applyBorder="1" applyAlignment="1">
      <alignment vertical="top"/>
    </xf>
    <xf numFmtId="0" fontId="10" fillId="13" borderId="0" xfId="0" applyFont="1" applyFill="1" applyAlignment="1">
      <alignment horizontal="center" vertical="top"/>
    </xf>
    <xf numFmtId="0" fontId="10" fillId="13" borderId="0" xfId="0" applyFont="1" applyFill="1" applyAlignment="1">
      <alignment horizontal="center" vertical="top" wrapText="1"/>
    </xf>
    <xf numFmtId="0" fontId="10" fillId="0" borderId="0" xfId="0" applyFont="1" applyAlignment="1">
      <alignment horizontal="center" vertical="top"/>
    </xf>
    <xf numFmtId="0" fontId="3" fillId="6" borderId="7" xfId="0" applyFont="1" applyFill="1" applyBorder="1" applyAlignment="1">
      <alignment horizontal="center" vertical="top"/>
    </xf>
    <xf numFmtId="49" fontId="3" fillId="6" borderId="7" xfId="0" applyNumberFormat="1" applyFont="1" applyFill="1" applyBorder="1" applyAlignment="1">
      <alignment horizontal="center" vertical="top" wrapText="1"/>
    </xf>
    <xf numFmtId="14" fontId="3" fillId="6" borderId="7" xfId="0" applyNumberFormat="1" applyFont="1" applyFill="1" applyBorder="1" applyAlignment="1">
      <alignment horizontal="center" vertical="top" wrapText="1"/>
    </xf>
    <xf numFmtId="0" fontId="3" fillId="14" borderId="7" xfId="0" applyFont="1" applyFill="1" applyBorder="1" applyAlignment="1">
      <alignment horizontal="center" vertical="top" wrapText="1"/>
    </xf>
    <xf numFmtId="49" fontId="3" fillId="14" borderId="7" xfId="0" applyNumberFormat="1" applyFont="1" applyFill="1" applyBorder="1" applyAlignment="1">
      <alignment horizontal="center" vertical="top" wrapText="1"/>
    </xf>
    <xf numFmtId="0" fontId="3" fillId="14" borderId="7" xfId="0" applyFont="1" applyFill="1" applyBorder="1" applyAlignment="1">
      <alignment horizontal="center" vertical="top"/>
    </xf>
    <xf numFmtId="14" fontId="3" fillId="14" borderId="7" xfId="0" applyNumberFormat="1" applyFont="1" applyFill="1" applyBorder="1" applyAlignment="1">
      <alignment horizontal="center" vertical="top" wrapText="1"/>
    </xf>
    <xf numFmtId="14" fontId="3" fillId="14" borderId="7" xfId="0" applyNumberFormat="1" applyFont="1" applyFill="1" applyBorder="1" applyAlignment="1">
      <alignment horizontal="center" vertical="top"/>
    </xf>
    <xf numFmtId="164" fontId="9" fillId="0" borderId="0" xfId="0" applyNumberFormat="1" applyFont="1" applyAlignment="1">
      <alignment horizontal="center" vertical="top"/>
    </xf>
    <xf numFmtId="164" fontId="3" fillId="14" borderId="7" xfId="0" applyNumberFormat="1" applyFont="1" applyFill="1" applyBorder="1" applyAlignment="1">
      <alignment horizontal="center" vertical="top" wrapText="1"/>
    </xf>
    <xf numFmtId="0" fontId="12" fillId="8" borderId="7" xfId="0" applyFont="1" applyFill="1" applyBorder="1" applyAlignment="1">
      <alignment horizontal="center" vertical="top" wrapText="1"/>
    </xf>
    <xf numFmtId="0" fontId="10" fillId="8" borderId="0" xfId="0" applyFont="1" applyFill="1" applyAlignment="1">
      <alignment horizontal="center" vertical="top"/>
    </xf>
    <xf numFmtId="0" fontId="20" fillId="14" borderId="7" xfId="0" applyFont="1" applyFill="1" applyBorder="1" applyAlignment="1">
      <alignment horizontal="center" vertical="top" wrapText="1"/>
    </xf>
    <xf numFmtId="164" fontId="9" fillId="0" borderId="7" xfId="0" applyNumberFormat="1" applyFont="1" applyBorder="1" applyAlignment="1">
      <alignment horizontal="center" vertical="top"/>
    </xf>
    <xf numFmtId="164" fontId="9" fillId="0" borderId="7" xfId="0" applyNumberFormat="1" applyFont="1" applyBorder="1" applyAlignment="1">
      <alignment vertical="top"/>
    </xf>
    <xf numFmtId="49" fontId="21" fillId="0" borderId="7" xfId="0" applyNumberFormat="1" applyFont="1" applyBorder="1" applyAlignment="1" applyProtection="1">
      <alignment vertical="top"/>
      <protection locked="0"/>
    </xf>
    <xf numFmtId="0" fontId="21" fillId="0" borderId="7" xfId="0" applyFont="1" applyBorder="1" applyAlignment="1" applyProtection="1">
      <alignment vertical="top"/>
      <protection locked="0"/>
    </xf>
    <xf numFmtId="0" fontId="21" fillId="0" borderId="7" xfId="0" applyFont="1" applyBorder="1" applyAlignment="1" applyProtection="1">
      <alignment horizontal="center" vertical="top"/>
      <protection locked="0"/>
    </xf>
    <xf numFmtId="0" fontId="21" fillId="0" borderId="7" xfId="0" applyFont="1" applyBorder="1" applyAlignment="1" applyProtection="1">
      <alignment vertical="top" wrapText="1"/>
      <protection locked="0"/>
    </xf>
    <xf numFmtId="14" fontId="21" fillId="0" borderId="7" xfId="0" applyNumberFormat="1" applyFont="1" applyBorder="1" applyAlignment="1" applyProtection="1">
      <alignment horizontal="center" vertical="top"/>
      <protection locked="0"/>
    </xf>
    <xf numFmtId="0" fontId="15" fillId="0" borderId="0" xfId="0" applyFont="1" applyAlignment="1">
      <alignment horizontal="center" vertical="top"/>
    </xf>
    <xf numFmtId="0" fontId="15" fillId="0" borderId="7" xfId="0" applyFont="1" applyBorder="1" applyAlignment="1" applyProtection="1">
      <alignment horizontal="center" vertical="top"/>
      <protection locked="0"/>
    </xf>
    <xf numFmtId="49" fontId="21" fillId="0" borderId="7" xfId="0" applyNumberFormat="1" applyFont="1" applyBorder="1" applyAlignment="1" applyProtection="1">
      <alignment horizontal="center" vertical="top"/>
      <protection locked="0"/>
    </xf>
    <xf numFmtId="0" fontId="4" fillId="0" borderId="1" xfId="0" applyFont="1" applyBorder="1" applyAlignment="1">
      <alignment vertical="top"/>
    </xf>
    <xf numFmtId="0" fontId="9" fillId="16" borderId="7" xfId="0" applyFont="1" applyFill="1" applyBorder="1" applyAlignment="1">
      <alignment vertical="top"/>
    </xf>
    <xf numFmtId="0" fontId="9" fillId="16" borderId="7" xfId="0" applyFont="1" applyFill="1" applyBorder="1" applyAlignment="1">
      <alignment horizontal="center" vertical="top"/>
    </xf>
    <xf numFmtId="0" fontId="22" fillId="16" borderId="7" xfId="0" applyFont="1" applyFill="1" applyBorder="1" applyAlignment="1">
      <alignment horizontal="center" vertical="top" wrapText="1"/>
    </xf>
    <xf numFmtId="0" fontId="22" fillId="16" borderId="7" xfId="0" applyFont="1" applyFill="1" applyBorder="1" applyAlignment="1">
      <alignment vertical="top"/>
    </xf>
    <xf numFmtId="0" fontId="19" fillId="2" borderId="7" xfId="0" applyFont="1" applyFill="1" applyBorder="1" applyAlignment="1">
      <alignment horizontal="center" vertical="top" wrapText="1"/>
    </xf>
    <xf numFmtId="0" fontId="19" fillId="12" borderId="7" xfId="0" applyFont="1" applyFill="1" applyBorder="1" applyAlignment="1">
      <alignment horizontal="center" vertical="top" wrapText="1"/>
    </xf>
    <xf numFmtId="0" fontId="11" fillId="8" borderId="7" xfId="0" applyFont="1" applyFill="1" applyBorder="1" applyAlignment="1">
      <alignment vertical="top" wrapText="1"/>
    </xf>
    <xf numFmtId="0" fontId="9" fillId="5" borderId="0" xfId="0" applyFont="1" applyFill="1" applyAlignment="1">
      <alignment vertical="top"/>
    </xf>
    <xf numFmtId="0" fontId="23" fillId="0" borderId="0" xfId="0" applyFont="1" applyAlignment="1">
      <alignment vertical="top"/>
    </xf>
    <xf numFmtId="0" fontId="13" fillId="18" borderId="0" xfId="0" applyFont="1" applyFill="1" applyAlignment="1">
      <alignment vertical="top"/>
    </xf>
    <xf numFmtId="0" fontId="23" fillId="18" borderId="0" xfId="0" applyFont="1" applyFill="1" applyAlignment="1">
      <alignment vertical="top"/>
    </xf>
    <xf numFmtId="0" fontId="8" fillId="0" borderId="3" xfId="0" applyFont="1" applyBorder="1" applyAlignment="1">
      <alignment vertical="top"/>
    </xf>
    <xf numFmtId="0" fontId="25" fillId="0" borderId="0" xfId="0" applyFont="1" applyAlignment="1">
      <alignment vertical="top"/>
    </xf>
    <xf numFmtId="0" fontId="26" fillId="0" borderId="0" xfId="0" applyFont="1" applyAlignment="1">
      <alignment vertical="top"/>
    </xf>
    <xf numFmtId="0" fontId="3" fillId="0" borderId="0" xfId="0" applyFont="1" applyAlignment="1">
      <alignment vertical="top" wrapText="1"/>
    </xf>
    <xf numFmtId="0" fontId="20" fillId="0" borderId="0" xfId="0" applyFont="1" applyAlignment="1">
      <alignment vertical="top"/>
    </xf>
    <xf numFmtId="0" fontId="20" fillId="0" borderId="0" xfId="0" applyFont="1" applyAlignment="1">
      <alignment vertical="top" wrapText="1"/>
    </xf>
    <xf numFmtId="0" fontId="24" fillId="0" borderId="0" xfId="0" applyFont="1" applyAlignment="1">
      <alignment vertical="top" wrapText="1"/>
    </xf>
    <xf numFmtId="0" fontId="24" fillId="0" borderId="0" xfId="0" applyFont="1" applyAlignment="1">
      <alignment horizontal="center" vertical="top"/>
    </xf>
    <xf numFmtId="14" fontId="20" fillId="0" borderId="0" xfId="0" applyNumberFormat="1" applyFont="1" applyAlignment="1">
      <alignment horizontal="center" vertical="top"/>
    </xf>
    <xf numFmtId="0" fontId="4" fillId="0" borderId="0" xfId="0" applyFont="1" applyAlignment="1">
      <alignment vertical="top" wrapText="1"/>
    </xf>
    <xf numFmtId="164" fontId="9" fillId="16" borderId="7" xfId="0" applyNumberFormat="1" applyFont="1" applyFill="1" applyBorder="1" applyAlignment="1">
      <alignment vertical="top"/>
    </xf>
    <xf numFmtId="0" fontId="10" fillId="15" borderId="7" xfId="0" applyFont="1" applyFill="1" applyBorder="1" applyAlignment="1">
      <alignment vertical="top"/>
    </xf>
    <xf numFmtId="0" fontId="9" fillId="15" borderId="7" xfId="0" applyFont="1" applyFill="1" applyBorder="1" applyAlignment="1">
      <alignment horizontal="center" vertical="top"/>
    </xf>
    <xf numFmtId="0" fontId="9" fillId="15" borderId="7" xfId="0" applyFont="1" applyFill="1" applyBorder="1" applyAlignment="1">
      <alignment vertical="top"/>
    </xf>
    <xf numFmtId="164" fontId="10" fillId="15" borderId="7" xfId="0" applyNumberFormat="1" applyFont="1" applyFill="1" applyBorder="1" applyAlignment="1">
      <alignment vertical="top"/>
    </xf>
    <xf numFmtId="0" fontId="14" fillId="0" borderId="0" xfId="1" applyAlignment="1">
      <alignment vertical="top"/>
    </xf>
    <xf numFmtId="0" fontId="10" fillId="3" borderId="0" xfId="0" applyFont="1" applyFill="1" applyAlignment="1">
      <alignment vertical="top"/>
    </xf>
    <xf numFmtId="0" fontId="15" fillId="3" borderId="0" xfId="0" applyFont="1" applyFill="1" applyAlignment="1">
      <alignment horizontal="center" vertical="top"/>
    </xf>
    <xf numFmtId="49" fontId="10" fillId="3" borderId="0" xfId="0" applyNumberFormat="1" applyFont="1" applyFill="1" applyAlignment="1">
      <alignment vertical="top"/>
    </xf>
    <xf numFmtId="0" fontId="10" fillId="3" borderId="0" xfId="0" applyFont="1" applyFill="1" applyAlignment="1">
      <alignment horizontal="center" vertical="top"/>
    </xf>
    <xf numFmtId="164" fontId="10" fillId="3" borderId="0" xfId="0" applyNumberFormat="1" applyFont="1" applyFill="1" applyAlignment="1">
      <alignment vertical="top" wrapText="1"/>
    </xf>
    <xf numFmtId="0" fontId="10" fillId="3" borderId="0" xfId="0" applyFont="1" applyFill="1" applyAlignment="1">
      <alignment vertical="top" wrapText="1"/>
    </xf>
    <xf numFmtId="14" fontId="10" fillId="3" borderId="0" xfId="0" applyNumberFormat="1" applyFont="1" applyFill="1" applyAlignment="1">
      <alignment horizontal="center" vertical="top"/>
    </xf>
    <xf numFmtId="0" fontId="9" fillId="3" borderId="0" xfId="0" applyFont="1" applyFill="1" applyAlignment="1">
      <alignment vertical="top"/>
    </xf>
    <xf numFmtId="49" fontId="9" fillId="3" borderId="0" xfId="0" applyNumberFormat="1" applyFont="1" applyFill="1" applyAlignment="1">
      <alignment horizontal="center" vertical="top"/>
    </xf>
    <xf numFmtId="14" fontId="9" fillId="3" borderId="0" xfId="0" applyNumberFormat="1" applyFont="1" applyFill="1" applyAlignment="1">
      <alignment horizontal="center" vertical="top"/>
    </xf>
    <xf numFmtId="0" fontId="9" fillId="3" borderId="0" xfId="0" applyFont="1" applyFill="1" applyAlignment="1">
      <alignment horizontal="center" vertical="top"/>
    </xf>
    <xf numFmtId="164" fontId="9" fillId="3" borderId="0" xfId="0" applyNumberFormat="1" applyFont="1" applyFill="1" applyAlignment="1">
      <alignment vertical="top"/>
    </xf>
    <xf numFmtId="0" fontId="9" fillId="3" borderId="0" xfId="0" applyFont="1" applyFill="1" applyAlignment="1">
      <alignment vertical="top" wrapText="1"/>
    </xf>
    <xf numFmtId="0" fontId="27" fillId="0" borderId="0" xfId="0" applyFont="1" applyAlignment="1">
      <alignment vertical="top"/>
    </xf>
    <xf numFmtId="0" fontId="7" fillId="0" borderId="6" xfId="0" applyFont="1" applyBorder="1" applyAlignment="1" applyProtection="1">
      <alignment horizontal="center" vertical="top"/>
      <protection locked="0"/>
    </xf>
    <xf numFmtId="0" fontId="28" fillId="0" borderId="0" xfId="0" applyFont="1" applyAlignment="1">
      <alignment vertical="top"/>
    </xf>
    <xf numFmtId="0" fontId="29" fillId="0" borderId="0" xfId="1" applyFont="1" applyAlignment="1">
      <alignment vertical="top" wrapText="1"/>
    </xf>
    <xf numFmtId="0" fontId="2" fillId="0" borderId="0" xfId="0" applyFont="1" applyAlignment="1">
      <alignment horizontal="left" vertical="top"/>
    </xf>
    <xf numFmtId="0" fontId="2" fillId="0" borderId="0" xfId="0" applyFont="1" applyAlignment="1">
      <alignment horizontal="center" vertical="top"/>
    </xf>
    <xf numFmtId="0" fontId="9" fillId="19" borderId="0" xfId="0" applyFont="1" applyFill="1" applyAlignment="1">
      <alignment vertical="top"/>
    </xf>
    <xf numFmtId="0" fontId="18" fillId="18" borderId="8" xfId="0" applyFont="1" applyFill="1" applyBorder="1" applyAlignment="1">
      <alignment horizontal="left" vertical="top" wrapText="1"/>
    </xf>
    <xf numFmtId="0" fontId="18" fillId="18" borderId="9" xfId="0" applyFont="1" applyFill="1" applyBorder="1" applyAlignment="1">
      <alignment horizontal="left" vertical="top" wrapText="1"/>
    </xf>
    <xf numFmtId="0" fontId="6" fillId="0" borderId="7" xfId="0" applyFont="1" applyBorder="1" applyAlignment="1" applyProtection="1">
      <alignment vertical="top"/>
      <protection locked="0"/>
    </xf>
    <xf numFmtId="0" fontId="4" fillId="0" borderId="7" xfId="0" applyFont="1" applyBorder="1" applyAlignment="1" applyProtection="1">
      <alignment vertical="top"/>
      <protection locked="0"/>
    </xf>
    <xf numFmtId="0" fontId="5" fillId="0" borderId="2" xfId="0" applyFont="1" applyBorder="1" applyAlignment="1">
      <alignment horizontal="center" vertical="top"/>
    </xf>
    <xf numFmtId="0" fontId="4" fillId="0" borderId="2" xfId="0" applyFont="1" applyBorder="1" applyAlignment="1">
      <alignment vertical="top"/>
    </xf>
    <xf numFmtId="0" fontId="7" fillId="0" borderId="4" xfId="0" applyFont="1" applyBorder="1" applyAlignment="1" applyProtection="1">
      <alignment horizontal="left" vertical="top"/>
      <protection locked="0"/>
    </xf>
    <xf numFmtId="0" fontId="4" fillId="0" borderId="4" xfId="0" applyFont="1" applyBorder="1" applyAlignment="1" applyProtection="1">
      <alignment vertical="top"/>
      <protection locked="0"/>
    </xf>
    <xf numFmtId="0" fontId="4" fillId="0" borderId="5" xfId="0" applyFont="1" applyBorder="1" applyAlignment="1" applyProtection="1">
      <alignment vertical="top"/>
      <protection locked="0"/>
    </xf>
    <xf numFmtId="0" fontId="5" fillId="0" borderId="4" xfId="0" applyFont="1" applyBorder="1" applyAlignment="1">
      <alignment vertical="top" wrapText="1"/>
    </xf>
    <xf numFmtId="0" fontId="4" fillId="0" borderId="4" xfId="0" applyFont="1" applyBorder="1" applyAlignment="1">
      <alignment vertical="top" wrapText="1"/>
    </xf>
    <xf numFmtId="0" fontId="16" fillId="17" borderId="0" xfId="0" applyFont="1" applyFill="1" applyAlignment="1">
      <alignment horizontal="left" vertical="top"/>
    </xf>
    <xf numFmtId="0" fontId="8" fillId="0" borderId="4" xfId="0" applyFont="1" applyBorder="1" applyAlignment="1">
      <alignment vertical="top" wrapText="1"/>
    </xf>
    <xf numFmtId="0" fontId="11" fillId="18" borderId="8" xfId="0" applyFont="1" applyFill="1" applyBorder="1" applyAlignment="1">
      <alignment horizontal="left" vertical="top" wrapText="1"/>
    </xf>
    <xf numFmtId="0" fontId="11" fillId="18" borderId="9" xfId="0" applyFont="1" applyFill="1" applyBorder="1" applyAlignment="1">
      <alignment horizontal="left" vertical="top" wrapText="1"/>
    </xf>
    <xf numFmtId="0" fontId="11" fillId="0" borderId="8" xfId="0" applyFont="1" applyBorder="1" applyAlignment="1">
      <alignment horizontal="left" vertical="top"/>
    </xf>
    <xf numFmtId="0" fontId="11" fillId="0" borderId="10" xfId="0" applyFont="1" applyBorder="1" applyAlignment="1">
      <alignment horizontal="left" vertical="top"/>
    </xf>
    <xf numFmtId="0" fontId="11" fillId="0" borderId="9" xfId="0" applyFont="1" applyBorder="1" applyAlignment="1">
      <alignment horizontal="left" vertical="top"/>
    </xf>
    <xf numFmtId="0" fontId="1" fillId="0" borderId="0" xfId="0" applyFont="1" applyAlignment="1">
      <alignment horizontal="center" vertical="top"/>
    </xf>
  </cellXfs>
  <cellStyles count="2">
    <cellStyle name="Hyperlink" xfId="1" builtinId="8"/>
    <cellStyle name="Normal" xfId="0" builtinId="0"/>
  </cellStyles>
  <dxfs count="2">
    <dxf>
      <font>
        <b/>
        <i val="0"/>
        <strike val="0"/>
        <color rgb="FFFF0000"/>
      </font>
    </dxf>
    <dxf>
      <font>
        <color rgb="FF9C0006"/>
      </font>
      <fill>
        <patternFill patternType="solid">
          <fgColor rgb="FFFFC7CE"/>
          <bgColor rgb="FFFFC7CE"/>
        </patternFill>
      </fill>
    </dxf>
  </dxfs>
  <tableStyles count="0" defaultTableStyle="TableStyleMedium2" defaultPivotStyle="PivotStyleLight16"/>
  <colors>
    <mruColors>
      <color rgb="FF99FF66"/>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nssa.org.uk/index.php/home/policies" TargetMode="External"/><Relationship Id="rId1" Type="http://schemas.openxmlformats.org/officeDocument/2006/relationships/hyperlink" Target="mailto:nssa2026entry@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EEE77-B099-4563-8BED-3D102B68E421}">
  <dimension ref="A1:E44"/>
  <sheetViews>
    <sheetView tabSelected="1" zoomScale="120" zoomScaleNormal="120" workbookViewId="0">
      <selection activeCell="A5" sqref="A5"/>
    </sheetView>
  </sheetViews>
  <sheetFormatPr defaultColWidth="9" defaultRowHeight="18.75"/>
  <cols>
    <col min="1" max="1" width="99.5" style="70" customWidth="1"/>
    <col min="2" max="16384" width="9" style="3"/>
  </cols>
  <sheetData>
    <row r="1" spans="1:5" s="2" customFormat="1" ht="21">
      <c r="A1" s="21" t="s">
        <v>149</v>
      </c>
    </row>
    <row r="2" spans="1:5" s="64" customFormat="1" ht="21">
      <c r="A2" s="65" t="s">
        <v>150</v>
      </c>
    </row>
    <row r="3" spans="1:5" s="64" customFormat="1" ht="21">
      <c r="A3" s="65" t="s">
        <v>151</v>
      </c>
    </row>
    <row r="4" spans="1:5">
      <c r="D4"/>
      <c r="E4"/>
    </row>
    <row r="5" spans="1:5">
      <c r="A5" s="20" t="s">
        <v>143</v>
      </c>
    </row>
    <row r="6" spans="1:5">
      <c r="A6" s="72" t="s">
        <v>157</v>
      </c>
    </row>
    <row r="7" spans="1:5">
      <c r="A7" s="76" t="s">
        <v>167</v>
      </c>
    </row>
    <row r="8" spans="1:5" s="2" customFormat="1" ht="31.5">
      <c r="A8" s="76" t="s">
        <v>169</v>
      </c>
      <c r="B8" s="4"/>
    </row>
    <row r="9" spans="1:5" s="2" customFormat="1" ht="47.25">
      <c r="A9" s="76" t="s">
        <v>189</v>
      </c>
      <c r="B9" s="4"/>
    </row>
    <row r="10" spans="1:5" s="2" customFormat="1" ht="15.75">
      <c r="A10" s="76" t="s">
        <v>233</v>
      </c>
      <c r="B10" s="4"/>
    </row>
    <row r="11" spans="1:5" s="2" customFormat="1" ht="15.75">
      <c r="A11" s="76" t="s">
        <v>186</v>
      </c>
      <c r="B11" s="4"/>
    </row>
    <row r="12" spans="1:5" s="2" customFormat="1" ht="15">
      <c r="A12" s="82" t="s">
        <v>181</v>
      </c>
      <c r="B12" s="4"/>
    </row>
    <row r="13" spans="1:5" s="2" customFormat="1" ht="15.75">
      <c r="A13" s="76" t="s">
        <v>178</v>
      </c>
      <c r="B13" s="4"/>
    </row>
    <row r="14" spans="1:5" s="2" customFormat="1" ht="15.75">
      <c r="A14" s="76" t="s">
        <v>188</v>
      </c>
      <c r="B14" s="4"/>
    </row>
    <row r="15" spans="1:5" s="2" customFormat="1" ht="31.5">
      <c r="A15" s="76" t="s">
        <v>190</v>
      </c>
      <c r="B15" s="4"/>
    </row>
    <row r="16" spans="1:5" s="2" customFormat="1" ht="15.75">
      <c r="A16" s="73" t="s">
        <v>227</v>
      </c>
      <c r="B16" s="4"/>
    </row>
    <row r="17" spans="1:2" s="2" customFormat="1" ht="173.25">
      <c r="A17" s="70" t="s">
        <v>228</v>
      </c>
      <c r="B17" s="4"/>
    </row>
    <row r="18" spans="1:2" s="2" customFormat="1" ht="94.5">
      <c r="A18" s="70" t="s">
        <v>229</v>
      </c>
      <c r="B18" s="4"/>
    </row>
    <row r="19" spans="1:2" s="2" customFormat="1" ht="31.5">
      <c r="A19" s="70" t="s">
        <v>230</v>
      </c>
      <c r="B19" s="4"/>
    </row>
    <row r="20" spans="1:2">
      <c r="A20" s="73" t="s">
        <v>161</v>
      </c>
    </row>
    <row r="21" spans="1:2" ht="31.5">
      <c r="A21" s="70" t="s">
        <v>182</v>
      </c>
      <c r="B21" s="96"/>
    </row>
    <row r="22" spans="1:2">
      <c r="A22" s="73" t="s">
        <v>126</v>
      </c>
    </row>
    <row r="23" spans="1:2">
      <c r="A23" s="70" t="s">
        <v>170</v>
      </c>
    </row>
    <row r="24" spans="1:2" ht="31.5">
      <c r="A24" s="70" t="s">
        <v>165</v>
      </c>
    </row>
    <row r="25" spans="1:2" ht="31.5">
      <c r="A25" s="70" t="s">
        <v>175</v>
      </c>
    </row>
    <row r="26" spans="1:2" ht="47.25">
      <c r="A26" s="70" t="s">
        <v>185</v>
      </c>
    </row>
    <row r="27" spans="1:2" ht="31.5">
      <c r="A27" s="70" t="s">
        <v>183</v>
      </c>
    </row>
    <row r="28" spans="1:2" ht="47.25">
      <c r="A28" s="70" t="s">
        <v>184</v>
      </c>
    </row>
    <row r="29" spans="1:2" ht="47.25">
      <c r="A29" s="76" t="str">
        <f>"The entry submission deadline date is "&amp;TEXT(Sailors!N1,"dd mmm yyyy") &amp;_xlfn._LONGTEXT(", after which new entries may only be accepted at the discretion of the organising authority and a late entry fee will be applicable. For any sailor being entered after the late entry submission deadline, enter 'Yes' in the late entry box. The late entry ","fee will be applied.")</f>
        <v>The entry submission deadline date is 05 Jul 2026, after which new entries may only be accepted at the discretion of the organising authority and a late entry fee will be applicable. For any sailor being entered after the late entry submission deadline, enter 'Yes' in the late entry box. The late entry fee will be applied.</v>
      </c>
    </row>
    <row r="30" spans="1:2" ht="47.25">
      <c r="A30" s="70" t="s">
        <v>174</v>
      </c>
    </row>
    <row r="31" spans="1:2">
      <c r="A31" s="73" t="s">
        <v>145</v>
      </c>
    </row>
    <row r="32" spans="1:2">
      <c r="A32" s="70" t="s">
        <v>158</v>
      </c>
    </row>
    <row r="33" spans="1:1">
      <c r="A33" s="70" t="s">
        <v>171</v>
      </c>
    </row>
    <row r="34" spans="1:1">
      <c r="A34" s="70" t="s">
        <v>172</v>
      </c>
    </row>
    <row r="35" spans="1:1" ht="31.5">
      <c r="A35" s="70" t="s">
        <v>180</v>
      </c>
    </row>
    <row r="36" spans="1:1">
      <c r="A36" s="73" t="s">
        <v>159</v>
      </c>
    </row>
    <row r="37" spans="1:1">
      <c r="A37" s="70" t="s">
        <v>163</v>
      </c>
    </row>
    <row r="38" spans="1:1" ht="31.5">
      <c r="A38" s="70" t="s">
        <v>224</v>
      </c>
    </row>
    <row r="39" spans="1:1">
      <c r="A39" s="70" t="s">
        <v>164</v>
      </c>
    </row>
    <row r="40" spans="1:1" ht="31.5">
      <c r="A40" s="70" t="s">
        <v>225</v>
      </c>
    </row>
    <row r="41" spans="1:1">
      <c r="A41" s="70" t="s">
        <v>223</v>
      </c>
    </row>
    <row r="42" spans="1:1">
      <c r="A42" s="99" t="s">
        <v>222</v>
      </c>
    </row>
    <row r="43" spans="1:1">
      <c r="A43" s="73" t="s">
        <v>160</v>
      </c>
    </row>
    <row r="44" spans="1:1">
      <c r="A44" s="70" t="s">
        <v>168</v>
      </c>
    </row>
  </sheetData>
  <sheetProtection algorithmName="SHA-512" hashValue="0mKGjf1Pbtzn1O5wphAeQDL9fecsDjlL6MUvgVMFV2EHGk3gcSro9yOu7xrfUO0rOfn7if343Izt9yAAg/PccQ==" saltValue="Eu16SsEESQuhmEBpsvvI3g==" spinCount="100000" sheet="1" objects="1" scenarios="1"/>
  <hyperlinks>
    <hyperlink ref="A12" r:id="rId1" xr:uid="{74BAD4C8-80DD-4B1C-97E6-369DF89A8534}"/>
    <hyperlink ref="A42" r:id="rId2" xr:uid="{47EB4807-5F89-4E07-88FE-465FA2290B5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21CDA-1725-4D26-B36C-3305428D1D53}">
  <sheetPr>
    <pageSetUpPr fitToPage="1"/>
  </sheetPr>
  <dimension ref="A1:J29"/>
  <sheetViews>
    <sheetView zoomScale="110" zoomScaleNormal="110" workbookViewId="0">
      <selection activeCell="C6" sqref="C6:G6"/>
    </sheetView>
  </sheetViews>
  <sheetFormatPr defaultColWidth="11.25" defaultRowHeight="15"/>
  <cols>
    <col min="1" max="1" width="6.625" style="2" customWidth="1"/>
    <col min="2" max="2" width="24.5" style="2" customWidth="1"/>
    <col min="3" max="5" width="11.25" style="2"/>
    <col min="6" max="6" width="33.375" style="2" customWidth="1"/>
    <col min="7" max="7" width="10.25" style="2" customWidth="1"/>
    <col min="8" max="16384" width="11.25" style="2"/>
  </cols>
  <sheetData>
    <row r="1" spans="1:10" ht="21">
      <c r="A1" s="21" t="s">
        <v>149</v>
      </c>
      <c r="B1" s="21"/>
      <c r="C1" s="21"/>
      <c r="D1" s="21"/>
      <c r="E1" s="21"/>
      <c r="F1" s="21"/>
      <c r="G1" s="21"/>
    </row>
    <row r="2" spans="1:10" s="64" customFormat="1" ht="21">
      <c r="A2" s="65" t="s">
        <v>150</v>
      </c>
      <c r="B2" s="66"/>
      <c r="C2" s="66"/>
      <c r="D2" s="66"/>
      <c r="E2" s="66"/>
      <c r="F2" s="66"/>
      <c r="G2" s="66"/>
    </row>
    <row r="3" spans="1:10" s="64" customFormat="1" ht="21">
      <c r="A3" s="65" t="s">
        <v>151</v>
      </c>
      <c r="B3" s="66"/>
      <c r="C3" s="66"/>
      <c r="D3" s="66"/>
      <c r="E3" s="66"/>
      <c r="F3" s="66"/>
      <c r="G3" s="66"/>
    </row>
    <row r="5" spans="1:10" s="3" customFormat="1" ht="18.75">
      <c r="A5" s="20" t="s">
        <v>5</v>
      </c>
      <c r="B5" s="20"/>
      <c r="C5" s="20"/>
      <c r="D5" s="20"/>
      <c r="E5" s="20"/>
      <c r="F5" s="20"/>
      <c r="G5" s="20"/>
    </row>
    <row r="6" spans="1:10" ht="30" customHeight="1">
      <c r="A6" s="103" t="s">
        <v>6</v>
      </c>
      <c r="B6" s="104"/>
      <c r="C6" s="109"/>
      <c r="D6" s="110"/>
      <c r="E6" s="110"/>
      <c r="F6" s="110"/>
      <c r="G6" s="111"/>
      <c r="H6"/>
      <c r="J6"/>
    </row>
    <row r="7" spans="1:10" ht="18.75">
      <c r="A7" s="103" t="s">
        <v>152</v>
      </c>
      <c r="B7" s="104"/>
      <c r="C7" s="109"/>
      <c r="D7" s="110"/>
      <c r="E7" s="110"/>
      <c r="F7" s="110"/>
      <c r="G7" s="111"/>
    </row>
    <row r="8" spans="1:10" ht="18.75">
      <c r="A8" s="103" t="s">
        <v>147</v>
      </c>
      <c r="B8" s="104"/>
      <c r="C8" s="109"/>
      <c r="D8" s="110"/>
      <c r="E8" s="110"/>
      <c r="F8" s="110"/>
      <c r="G8" s="111"/>
    </row>
    <row r="9" spans="1:10" ht="18.75">
      <c r="A9" s="103" t="s">
        <v>148</v>
      </c>
      <c r="B9" s="104"/>
      <c r="C9" s="109"/>
      <c r="D9" s="110"/>
      <c r="E9" s="110"/>
      <c r="F9" s="110"/>
      <c r="G9" s="111"/>
    </row>
    <row r="10" spans="1:10" ht="18.75">
      <c r="A10" s="103" t="s">
        <v>7</v>
      </c>
      <c r="B10" s="104"/>
      <c r="C10" s="109"/>
      <c r="D10" s="110"/>
      <c r="E10" s="110"/>
      <c r="F10" s="110"/>
      <c r="G10" s="111"/>
    </row>
    <row r="11" spans="1:10" ht="15.75">
      <c r="B11" s="107"/>
      <c r="C11" s="108"/>
      <c r="D11" s="108"/>
      <c r="E11" s="108"/>
      <c r="F11" s="108"/>
      <c r="G11" s="108"/>
    </row>
    <row r="12" spans="1:10" s="3" customFormat="1" ht="18.75">
      <c r="A12" s="114" t="s">
        <v>146</v>
      </c>
      <c r="B12" s="114"/>
      <c r="C12" s="114"/>
      <c r="D12" s="114"/>
      <c r="E12" s="114"/>
      <c r="F12" s="114"/>
      <c r="G12" s="114"/>
    </row>
    <row r="13" spans="1:10" ht="31.5">
      <c r="A13" s="10">
        <v>1</v>
      </c>
      <c r="B13" s="112" t="s">
        <v>8</v>
      </c>
      <c r="C13" s="113"/>
      <c r="D13" s="113"/>
      <c r="E13" s="113"/>
      <c r="F13" s="113"/>
      <c r="G13" s="97"/>
      <c r="H13" s="98"/>
    </row>
    <row r="14" spans="1:10" ht="31.5">
      <c r="A14" s="10">
        <v>2</v>
      </c>
      <c r="B14" s="112" t="s">
        <v>78</v>
      </c>
      <c r="C14" s="113"/>
      <c r="D14" s="113"/>
      <c r="E14" s="113"/>
      <c r="F14" s="113"/>
      <c r="G14" s="97"/>
      <c r="H14" s="98"/>
    </row>
    <row r="15" spans="1:10" ht="31.5">
      <c r="A15" s="10">
        <v>3</v>
      </c>
      <c r="B15" s="112" t="s">
        <v>79</v>
      </c>
      <c r="C15" s="113"/>
      <c r="D15" s="113"/>
      <c r="E15" s="113"/>
      <c r="F15" s="113"/>
      <c r="G15" s="97"/>
      <c r="H15" s="98"/>
    </row>
    <row r="16" spans="1:10" ht="31.5">
      <c r="A16" s="10">
        <v>4</v>
      </c>
      <c r="B16" s="112" t="s">
        <v>9</v>
      </c>
      <c r="C16" s="113"/>
      <c r="D16" s="113"/>
      <c r="E16" s="113"/>
      <c r="F16" s="113"/>
      <c r="G16" s="97"/>
      <c r="H16" s="98"/>
    </row>
    <row r="17" spans="1:8" ht="31.5">
      <c r="A17" s="10">
        <v>5</v>
      </c>
      <c r="B17" s="112" t="s">
        <v>154</v>
      </c>
      <c r="C17" s="113"/>
      <c r="D17" s="113"/>
      <c r="E17" s="113"/>
      <c r="F17" s="113"/>
      <c r="G17" s="97"/>
      <c r="H17" s="98"/>
    </row>
    <row r="18" spans="1:8" ht="31.5">
      <c r="A18" s="10">
        <v>6</v>
      </c>
      <c r="B18" s="112" t="s">
        <v>153</v>
      </c>
      <c r="C18" s="113"/>
      <c r="D18" s="113"/>
      <c r="E18" s="113"/>
      <c r="F18" s="113"/>
      <c r="G18" s="97"/>
      <c r="H18" s="98"/>
    </row>
    <row r="19" spans="1:8" ht="31.5">
      <c r="A19" s="10">
        <v>7</v>
      </c>
      <c r="B19" s="112" t="s">
        <v>80</v>
      </c>
      <c r="C19" s="113"/>
      <c r="D19" s="113"/>
      <c r="E19" s="113"/>
      <c r="F19" s="113"/>
      <c r="G19" s="97"/>
      <c r="H19" s="98"/>
    </row>
    <row r="20" spans="1:8" ht="92.25">
      <c r="A20" s="10">
        <v>8</v>
      </c>
      <c r="B20" s="112" t="s">
        <v>226</v>
      </c>
      <c r="C20" s="113"/>
      <c r="D20" s="113"/>
      <c r="E20" s="113"/>
      <c r="F20" s="113"/>
      <c r="G20" s="97"/>
      <c r="H20" s="68"/>
    </row>
    <row r="21" spans="1:8" ht="46.5">
      <c r="A21" s="10">
        <v>11</v>
      </c>
      <c r="B21" s="112" t="s">
        <v>81</v>
      </c>
      <c r="C21" s="113"/>
      <c r="D21" s="113"/>
      <c r="E21" s="113"/>
      <c r="F21" s="113"/>
      <c r="G21" s="97"/>
      <c r="H21" s="69"/>
    </row>
    <row r="22" spans="1:8" ht="31.5">
      <c r="A22" s="10">
        <v>10</v>
      </c>
      <c r="B22" s="112" t="s">
        <v>187</v>
      </c>
      <c r="C22" s="113"/>
      <c r="D22" s="113"/>
      <c r="E22" s="113"/>
      <c r="F22" s="113"/>
      <c r="G22" s="97"/>
      <c r="H22" s="98"/>
    </row>
    <row r="23" spans="1:8" ht="31.5">
      <c r="A23" s="10">
        <v>11</v>
      </c>
      <c r="B23" s="115" t="s">
        <v>10</v>
      </c>
      <c r="C23" s="113"/>
      <c r="D23" s="113"/>
      <c r="E23" s="113"/>
      <c r="F23" s="113"/>
      <c r="G23" s="97"/>
      <c r="H23" s="98"/>
    </row>
    <row r="24" spans="1:8" ht="31.5">
      <c r="A24" s="10">
        <v>12</v>
      </c>
      <c r="B24" s="115" t="s">
        <v>173</v>
      </c>
      <c r="C24" s="113"/>
      <c r="D24" s="113"/>
      <c r="E24" s="113"/>
      <c r="F24" s="113"/>
      <c r="G24" s="97"/>
      <c r="H24" s="98"/>
    </row>
    <row r="25" spans="1:8" ht="31.5">
      <c r="A25" s="10">
        <v>13</v>
      </c>
      <c r="B25" s="115" t="s">
        <v>100</v>
      </c>
      <c r="C25" s="113"/>
      <c r="D25" s="113"/>
      <c r="E25" s="113"/>
      <c r="F25" s="113"/>
      <c r="G25" s="97"/>
      <c r="H25" s="98"/>
    </row>
    <row r="26" spans="1:8" ht="31.5">
      <c r="A26" s="10">
        <v>14</v>
      </c>
      <c r="B26" s="115" t="s">
        <v>11</v>
      </c>
      <c r="C26" s="113"/>
      <c r="D26" s="113"/>
      <c r="E26" s="113"/>
      <c r="F26" s="113"/>
      <c r="G26" s="97"/>
      <c r="H26" s="98"/>
    </row>
    <row r="27" spans="1:8" ht="15.75">
      <c r="A27" s="19" t="s">
        <v>177</v>
      </c>
      <c r="B27" s="67"/>
      <c r="C27" s="55"/>
      <c r="D27" s="55"/>
      <c r="E27" s="55"/>
      <c r="F27" s="55"/>
      <c r="G27" s="55"/>
    </row>
    <row r="28" spans="1:8" ht="92.25">
      <c r="A28" s="103" t="s">
        <v>12</v>
      </c>
      <c r="B28" s="104"/>
      <c r="C28" s="105"/>
      <c r="D28" s="106"/>
      <c r="E28" s="106"/>
      <c r="F28" s="106"/>
      <c r="G28" s="106"/>
      <c r="H28" s="68"/>
    </row>
    <row r="29" spans="1:8" ht="31.5">
      <c r="A29" s="103" t="s">
        <v>176</v>
      </c>
      <c r="B29" s="104"/>
      <c r="C29" s="105"/>
      <c r="D29" s="106"/>
      <c r="E29" s="106"/>
      <c r="F29" s="106"/>
      <c r="G29" s="106"/>
      <c r="H29" s="98"/>
    </row>
  </sheetData>
  <sheetProtection algorithmName="SHA-512" hashValue="2aQCzfg6TBphvXkuLmMRHr+PL06XOB0JhroCOR8Sczua3mmOh3cp229p2hRGVKzWj42KlFl5Y9xrw2D9KnlWug==" saltValue="hh1mO+kA5L7vPVMu+spSmQ==" spinCount="100000" sheet="1" selectLockedCells="1"/>
  <mergeCells count="30">
    <mergeCell ref="C28:G28"/>
    <mergeCell ref="B13:F13"/>
    <mergeCell ref="B18:F18"/>
    <mergeCell ref="B22:F22"/>
    <mergeCell ref="B16:F16"/>
    <mergeCell ref="B23:F23"/>
    <mergeCell ref="B24:F24"/>
    <mergeCell ref="B25:F25"/>
    <mergeCell ref="B26:F26"/>
    <mergeCell ref="A6:B6"/>
    <mergeCell ref="A7:B7"/>
    <mergeCell ref="A10:B10"/>
    <mergeCell ref="A8:B8"/>
    <mergeCell ref="A9:B9"/>
    <mergeCell ref="A29:B29"/>
    <mergeCell ref="C29:G29"/>
    <mergeCell ref="B11:G11"/>
    <mergeCell ref="C6:G6"/>
    <mergeCell ref="C10:G10"/>
    <mergeCell ref="C7:G7"/>
    <mergeCell ref="C8:G8"/>
    <mergeCell ref="C9:G9"/>
    <mergeCell ref="B14:F14"/>
    <mergeCell ref="B15:F15"/>
    <mergeCell ref="B19:F19"/>
    <mergeCell ref="B21:F21"/>
    <mergeCell ref="B17:F17"/>
    <mergeCell ref="B20:F20"/>
    <mergeCell ref="A12:G12"/>
    <mergeCell ref="A28:B28"/>
  </mergeCells>
  <conditionalFormatting sqref="C6:C10 G13:G26">
    <cfRule type="expression" dxfId="1" priority="1">
      <formula>ISBLANK(C6)</formula>
    </cfRule>
  </conditionalFormatting>
  <pageMargins left="0.23622047244094491" right="0.23622047244094491" top="0.74803149606299213" bottom="0.74803149606299213" header="0" footer="0"/>
  <pageSetup paperSize="9" scale="8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F32C4-E4B1-4615-80E2-63052E56B167}">
  <dimension ref="A1:E28"/>
  <sheetViews>
    <sheetView zoomScale="110" zoomScaleNormal="110" workbookViewId="0">
      <selection activeCell="C2" sqref="C2:E2"/>
    </sheetView>
  </sheetViews>
  <sheetFormatPr defaultColWidth="9" defaultRowHeight="15"/>
  <cols>
    <col min="1" max="1" width="40.125" style="2" customWidth="1"/>
    <col min="2" max="2" width="4.75" style="4" hidden="1" customWidth="1"/>
    <col min="3" max="3" width="8.75" style="2" customWidth="1"/>
    <col min="4" max="4" width="8.125" style="2" customWidth="1"/>
    <col min="5" max="5" width="10.5" style="2" customWidth="1"/>
    <col min="6" max="16384" width="9" style="2"/>
  </cols>
  <sheetData>
    <row r="1" spans="1:5" s="64" customFormat="1" ht="21">
      <c r="A1" s="21" t="s">
        <v>125</v>
      </c>
      <c r="B1" s="21"/>
      <c r="C1" s="21"/>
      <c r="D1" s="21"/>
      <c r="E1" s="21"/>
    </row>
    <row r="2" spans="1:5" s="64" customFormat="1" ht="21">
      <c r="A2" s="116" t="s">
        <v>6</v>
      </c>
      <c r="B2" s="117"/>
      <c r="C2" s="118">
        <f>'Team Managers Form'!C6</f>
        <v>0</v>
      </c>
      <c r="D2" s="119"/>
      <c r="E2" s="120"/>
    </row>
    <row r="4" spans="1:5" ht="33.75">
      <c r="A4" s="62" t="s">
        <v>140</v>
      </c>
      <c r="B4" s="42" t="s">
        <v>89</v>
      </c>
      <c r="C4" s="42" t="s">
        <v>162</v>
      </c>
      <c r="D4" s="42" t="s">
        <v>64</v>
      </c>
      <c r="E4" s="42" t="s">
        <v>16</v>
      </c>
    </row>
    <row r="5" spans="1:5" ht="15.75">
      <c r="A5" s="22" t="s">
        <v>107</v>
      </c>
      <c r="B5" s="23"/>
      <c r="C5" s="23"/>
      <c r="D5" s="23"/>
      <c r="E5" s="23"/>
    </row>
    <row r="6" spans="1:5">
      <c r="A6" s="9" t="s">
        <v>83</v>
      </c>
      <c r="B6" s="10" t="s">
        <v>51</v>
      </c>
      <c r="C6" s="46">
        <v>175</v>
      </c>
      <c r="D6" s="9">
        <f>COUNTIF(Sailors!E:E,B6)</f>
        <v>0</v>
      </c>
      <c r="E6" s="46">
        <f>C6*D6</f>
        <v>0</v>
      </c>
    </row>
    <row r="7" spans="1:5">
      <c r="A7" s="9" t="s">
        <v>85</v>
      </c>
      <c r="B7" s="10" t="s">
        <v>50</v>
      </c>
      <c r="C7" s="46">
        <v>140</v>
      </c>
      <c r="D7" s="9">
        <f>COUNTIF(Sailors!E:E,B7)</f>
        <v>0</v>
      </c>
      <c r="E7" s="46">
        <f>C7*D7</f>
        <v>0</v>
      </c>
    </row>
    <row r="8" spans="1:5">
      <c r="A8" s="9" t="s">
        <v>84</v>
      </c>
      <c r="B8" s="10" t="s">
        <v>90</v>
      </c>
      <c r="C8" s="46">
        <f>C6*1.2</f>
        <v>210</v>
      </c>
      <c r="D8" s="9">
        <f>COUNTIF(Sailors!E:E,B8)</f>
        <v>0</v>
      </c>
      <c r="E8" s="46">
        <f>C8*D8</f>
        <v>0</v>
      </c>
    </row>
    <row r="9" spans="1:5">
      <c r="A9" s="9" t="s">
        <v>86</v>
      </c>
      <c r="B9" s="10" t="s">
        <v>91</v>
      </c>
      <c r="C9" s="46">
        <f>C7*1.2</f>
        <v>168</v>
      </c>
      <c r="D9" s="9">
        <f>COUNTIF(Sailors!E:E,B9)</f>
        <v>0</v>
      </c>
      <c r="E9" s="46">
        <f>C9*D9</f>
        <v>0</v>
      </c>
    </row>
    <row r="10" spans="1:5" ht="15.75">
      <c r="A10" s="24" t="s">
        <v>114</v>
      </c>
      <c r="B10" s="60"/>
      <c r="C10" s="60"/>
      <c r="D10" s="60"/>
      <c r="E10" s="60"/>
    </row>
    <row r="11" spans="1:5">
      <c r="A11" s="9" t="s">
        <v>126</v>
      </c>
      <c r="B11" s="10" t="s">
        <v>93</v>
      </c>
      <c r="C11" s="46">
        <v>65</v>
      </c>
      <c r="D11" s="9">
        <f>COUNTIF(Sailors!R:R,B11)</f>
        <v>0</v>
      </c>
      <c r="E11" s="46">
        <f>C11*D11</f>
        <v>0</v>
      </c>
    </row>
    <row r="12" spans="1:5">
      <c r="A12" s="9" t="s">
        <v>127</v>
      </c>
      <c r="B12" s="10" t="s">
        <v>94</v>
      </c>
      <c r="C12" s="46">
        <v>65</v>
      </c>
      <c r="D12" s="9">
        <f>COUNTIF('Non-Sailors'!H:H,Costs!B12)</f>
        <v>0</v>
      </c>
      <c r="E12" s="46">
        <f>C12*D12</f>
        <v>0</v>
      </c>
    </row>
    <row r="13" spans="1:5">
      <c r="A13" s="9" t="s">
        <v>138</v>
      </c>
      <c r="B13" s="10" t="s">
        <v>103</v>
      </c>
      <c r="C13" s="46">
        <v>0</v>
      </c>
      <c r="D13" s="9">
        <f>COUNTIF('Non-Sailors'!H:H,Costs!B13)</f>
        <v>0</v>
      </c>
      <c r="E13" s="46">
        <f>C13*D13</f>
        <v>0</v>
      </c>
    </row>
    <row r="14" spans="1:5">
      <c r="A14" s="9" t="s">
        <v>179</v>
      </c>
      <c r="B14" s="10" t="s">
        <v>92</v>
      </c>
      <c r="C14" s="46">
        <v>0</v>
      </c>
      <c r="D14" s="9">
        <f>COUNTIF('Non-Sailors'!H:H,Costs!B14)</f>
        <v>0</v>
      </c>
      <c r="E14" s="46">
        <f>C14*D14</f>
        <v>0</v>
      </c>
    </row>
    <row r="15" spans="1:5" ht="15.75">
      <c r="A15" s="28" t="s">
        <v>108</v>
      </c>
      <c r="B15" s="61"/>
      <c r="C15" s="61"/>
      <c r="D15" s="61"/>
      <c r="E15" s="61"/>
    </row>
    <row r="16" spans="1:5">
      <c r="A16" s="59" t="s">
        <v>128</v>
      </c>
      <c r="B16" s="58"/>
      <c r="C16" s="58"/>
      <c r="D16" s="58"/>
      <c r="E16" s="58"/>
    </row>
    <row r="17" spans="1:5">
      <c r="A17" s="9" t="s">
        <v>126</v>
      </c>
      <c r="B17" s="10" t="s">
        <v>95</v>
      </c>
      <c r="C17" s="46">
        <v>95</v>
      </c>
      <c r="D17" s="9">
        <f>COUNTIF(Sailors!W:W,B17)</f>
        <v>0</v>
      </c>
      <c r="E17" s="46">
        <f>C17*D17</f>
        <v>0</v>
      </c>
    </row>
    <row r="18" spans="1:5">
      <c r="A18" s="9" t="s">
        <v>127</v>
      </c>
      <c r="B18" s="10" t="s">
        <v>96</v>
      </c>
      <c r="C18" s="46">
        <v>95</v>
      </c>
      <c r="D18" s="9">
        <f>COUNTIF('Non-Sailors'!M:M,Costs!B18)</f>
        <v>0</v>
      </c>
      <c r="E18" s="46">
        <f>C18*D18</f>
        <v>0</v>
      </c>
    </row>
    <row r="19" spans="1:5">
      <c r="A19" s="9" t="s">
        <v>179</v>
      </c>
      <c r="B19" s="10" t="s">
        <v>122</v>
      </c>
      <c r="C19" s="46">
        <v>50</v>
      </c>
      <c r="D19" s="9">
        <f>COUNTIF('Non-Sailors'!M:M,Costs!B19)</f>
        <v>0</v>
      </c>
      <c r="E19" s="46">
        <f>C19*D19</f>
        <v>0</v>
      </c>
    </row>
    <row r="20" spans="1:5">
      <c r="A20" s="59" t="s">
        <v>129</v>
      </c>
      <c r="B20" s="58"/>
      <c r="C20" s="58"/>
      <c r="D20" s="58"/>
      <c r="E20" s="58"/>
    </row>
    <row r="21" spans="1:5">
      <c r="A21" s="9" t="s">
        <v>126</v>
      </c>
      <c r="B21" s="10" t="s">
        <v>130</v>
      </c>
      <c r="C21" s="46">
        <v>20</v>
      </c>
      <c r="D21" s="9">
        <f>COUNTIF(Sailors!X:X,B21)</f>
        <v>0</v>
      </c>
      <c r="E21" s="46">
        <f>C21*D21</f>
        <v>0</v>
      </c>
    </row>
    <row r="22" spans="1:5">
      <c r="A22" s="9" t="s">
        <v>127</v>
      </c>
      <c r="B22" s="10" t="s">
        <v>131</v>
      </c>
      <c r="C22" s="46">
        <v>20</v>
      </c>
      <c r="D22" s="9">
        <f>COUNTIF('Non-Sailors'!N:N,Costs!B22)</f>
        <v>0</v>
      </c>
      <c r="E22" s="46">
        <f>C22*D22</f>
        <v>0</v>
      </c>
    </row>
    <row r="23" spans="1:5">
      <c r="A23" s="9" t="s">
        <v>179</v>
      </c>
      <c r="B23" s="10" t="s">
        <v>132</v>
      </c>
      <c r="C23" s="46">
        <v>10</v>
      </c>
      <c r="D23" s="9">
        <f>COUNTIF('Non-Sailors'!N:N,Costs!B23)</f>
        <v>0</v>
      </c>
      <c r="E23" s="46">
        <f>C23*D23</f>
        <v>0</v>
      </c>
    </row>
    <row r="24" spans="1:5">
      <c r="A24" s="56" t="s">
        <v>136</v>
      </c>
      <c r="B24" s="57"/>
      <c r="C24" s="77"/>
      <c r="D24" s="56"/>
      <c r="E24" s="77"/>
    </row>
    <row r="25" spans="1:5">
      <c r="A25" s="9" t="s">
        <v>126</v>
      </c>
      <c r="B25" s="10" t="s">
        <v>97</v>
      </c>
      <c r="C25" s="46">
        <v>30</v>
      </c>
      <c r="D25" s="9">
        <f>COUNTIF(Sailors!Y:Y,B25)</f>
        <v>0</v>
      </c>
      <c r="E25" s="46">
        <f>C25*D25</f>
        <v>0</v>
      </c>
    </row>
    <row r="26" spans="1:5">
      <c r="A26" s="9" t="s">
        <v>127</v>
      </c>
      <c r="B26" s="10" t="s">
        <v>98</v>
      </c>
      <c r="C26" s="46">
        <v>30</v>
      </c>
      <c r="D26" s="9">
        <f>COUNTIF('Non-Sailors'!O:O,Costs!B26)</f>
        <v>0</v>
      </c>
      <c r="E26" s="46">
        <f>C26*D26</f>
        <v>0</v>
      </c>
    </row>
    <row r="27" spans="1:5">
      <c r="A27" s="9" t="s">
        <v>179</v>
      </c>
      <c r="B27" s="10" t="s">
        <v>121</v>
      </c>
      <c r="C27" s="46">
        <v>15</v>
      </c>
      <c r="D27" s="9">
        <f>COUNTIF('Non-Sailors'!O:O,Costs!B27)</f>
        <v>0</v>
      </c>
      <c r="E27" s="46">
        <f>C27*D27</f>
        <v>0</v>
      </c>
    </row>
    <row r="28" spans="1:5">
      <c r="A28" s="78" t="s">
        <v>115</v>
      </c>
      <c r="B28" s="79"/>
      <c r="C28" s="80"/>
      <c r="D28" s="80"/>
      <c r="E28" s="81">
        <f>SUM(E6:E27)</f>
        <v>0</v>
      </c>
    </row>
  </sheetData>
  <sheetProtection algorithmName="SHA-512" hashValue="IYJ1so3zdyj8bKryOmfAGSfKnHWS2Mvqa3/MXdS29EU9+UIyWWDT6WiPmeoIgf4R/W/e04CndUg9I7erB8QLDg==" saltValue="QrsgYcLthrM0e11cOcU96Q==" spinCount="100000" sheet="1" selectLockedCells="1"/>
  <mergeCells count="2">
    <mergeCell ref="A2:B2"/>
    <mergeCell ref="C2:E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08E85-94F7-4C87-AE6C-39977560C487}">
  <dimension ref="A1:AC69"/>
  <sheetViews>
    <sheetView workbookViewId="0">
      <pane ySplit="3" topLeftCell="A4" activePane="bottomLeft" state="frozen"/>
      <selection pane="bottomLeft" activeCell="C4" sqref="C4"/>
    </sheetView>
  </sheetViews>
  <sheetFormatPr defaultColWidth="9" defaultRowHeight="15"/>
  <cols>
    <col min="1" max="1" width="13.5" style="2" customWidth="1"/>
    <col min="2" max="2" width="5.25" style="52" customWidth="1"/>
    <col min="3" max="3" width="17.375" style="15" bestFit="1" customWidth="1"/>
    <col min="4" max="4" width="10" style="15" customWidth="1"/>
    <col min="5" max="5" width="3" style="4" hidden="1" customWidth="1"/>
    <col min="6" max="6" width="9.25" style="40" customWidth="1"/>
    <col min="7" max="7" width="7.5" style="2" customWidth="1"/>
    <col min="8" max="8" width="4.75" style="2" hidden="1" customWidth="1"/>
    <col min="9" max="9" width="7.25" style="2" customWidth="1"/>
    <col min="10" max="10" width="6.75" style="4" customWidth="1"/>
    <col min="11" max="11" width="17.125" style="8" customWidth="1"/>
    <col min="12" max="12" width="11" style="4" customWidth="1"/>
    <col min="13" max="13" width="6.75" style="4" bestFit="1" customWidth="1"/>
    <col min="14" max="14" width="10.625" style="7" bestFit="1" customWidth="1"/>
    <col min="15" max="15" width="5.5" style="7" customWidth="1"/>
    <col min="16" max="16" width="22.875" style="8" customWidth="1"/>
    <col min="17" max="17" width="9.625" style="2" bestFit="1" customWidth="1"/>
    <col min="18" max="18" width="3.375" style="4" hidden="1" customWidth="1"/>
    <col min="19" max="19" width="9.25" style="2" customWidth="1"/>
    <col min="20" max="20" width="14.875" style="4" customWidth="1"/>
    <col min="21" max="21" width="14.5" style="4" bestFit="1" customWidth="1"/>
    <col min="22" max="22" width="11.875" style="4" bestFit="1" customWidth="1"/>
    <col min="23" max="24" width="3.25" style="4" hidden="1" customWidth="1"/>
    <col min="25" max="25" width="2.75" style="4" hidden="1" customWidth="1"/>
    <col min="26" max="26" width="9.25" style="2" customWidth="1"/>
    <col min="27" max="27" width="15.125" style="8" customWidth="1"/>
    <col min="28" max="28" width="8.125" style="8" customWidth="1"/>
    <col min="29" max="29" width="21.375" style="8" customWidth="1"/>
    <col min="30" max="16384" width="9" style="2"/>
  </cols>
  <sheetData>
    <row r="1" spans="1:29" ht="21">
      <c r="A1" s="21" t="s">
        <v>101</v>
      </c>
      <c r="B1" s="21"/>
      <c r="C1" s="21"/>
      <c r="D1" s="21"/>
      <c r="E1" s="21"/>
      <c r="F1" s="21"/>
      <c r="G1" s="21"/>
      <c r="H1" s="21"/>
      <c r="I1" s="21"/>
      <c r="J1" s="21"/>
      <c r="K1" s="71" t="s">
        <v>123</v>
      </c>
      <c r="L1" s="74"/>
      <c r="M1" s="74"/>
      <c r="N1" s="75">
        <v>46208</v>
      </c>
    </row>
    <row r="2" spans="1:29">
      <c r="A2" s="18" t="s">
        <v>67</v>
      </c>
      <c r="K2" s="1" t="s">
        <v>124</v>
      </c>
      <c r="L2" s="17"/>
      <c r="N2" s="7">
        <v>46223</v>
      </c>
    </row>
    <row r="3" spans="1:29" ht="47.25">
      <c r="A3" s="35" t="s">
        <v>75</v>
      </c>
      <c r="B3" s="44" t="s">
        <v>99</v>
      </c>
      <c r="C3" s="36" t="s">
        <v>72</v>
      </c>
      <c r="D3" s="36" t="s">
        <v>73</v>
      </c>
      <c r="E3" s="35" t="s">
        <v>118</v>
      </c>
      <c r="F3" s="41" t="s">
        <v>156</v>
      </c>
      <c r="G3" s="37" t="s">
        <v>4</v>
      </c>
      <c r="H3" s="35" t="s">
        <v>117</v>
      </c>
      <c r="I3" s="35" t="s">
        <v>166</v>
      </c>
      <c r="J3" s="35" t="s">
        <v>54</v>
      </c>
      <c r="K3" s="35" t="s">
        <v>13</v>
      </c>
      <c r="L3" s="35" t="s">
        <v>87</v>
      </c>
      <c r="M3" s="37" t="s">
        <v>1</v>
      </c>
      <c r="N3" s="38" t="s">
        <v>74</v>
      </c>
      <c r="O3" s="39" t="s">
        <v>56</v>
      </c>
      <c r="P3" s="35" t="s">
        <v>155</v>
      </c>
      <c r="Q3" s="13" t="s">
        <v>2</v>
      </c>
      <c r="R3" s="13" t="s">
        <v>112</v>
      </c>
      <c r="S3" s="13" t="s">
        <v>65</v>
      </c>
      <c r="T3" s="25" t="s">
        <v>141</v>
      </c>
      <c r="U3" s="25" t="s">
        <v>142</v>
      </c>
      <c r="V3" s="25" t="s">
        <v>137</v>
      </c>
      <c r="W3" s="25" t="s">
        <v>113</v>
      </c>
      <c r="X3" s="25" t="s">
        <v>133</v>
      </c>
      <c r="Y3" s="25" t="s">
        <v>110</v>
      </c>
      <c r="Z3" s="25" t="s">
        <v>139</v>
      </c>
      <c r="AA3" s="25" t="s">
        <v>55</v>
      </c>
      <c r="AB3" s="26" t="s">
        <v>88</v>
      </c>
      <c r="AC3" s="35" t="s">
        <v>82</v>
      </c>
    </row>
    <row r="4" spans="1:29">
      <c r="A4" s="9">
        <f>'Team Managers Form'!$C$6</f>
        <v>0</v>
      </c>
      <c r="B4" s="53"/>
      <c r="C4" s="47"/>
      <c r="D4" s="47"/>
      <c r="E4" s="12" t="str">
        <f>_xlfn.IFNA(VLOOKUP(C4,Lookups!A:B,2,FALSE)&amp;IF(B4="Yes","L",""),"")</f>
        <v/>
      </c>
      <c r="F4" s="45">
        <f>_xlfn.IFNA(VLOOKUP(E4,Costs!B:C,2,FALSE),0)</f>
        <v>0</v>
      </c>
      <c r="G4" s="48"/>
      <c r="H4" s="11"/>
      <c r="I4" s="48"/>
      <c r="J4" s="49"/>
      <c r="K4" s="50"/>
      <c r="L4" s="49"/>
      <c r="M4" s="49"/>
      <c r="N4" s="51"/>
      <c r="O4" s="10" t="str">
        <f>IF(N4="","",TEXT($N$2-N4+1,"YY"))</f>
        <v/>
      </c>
      <c r="P4" s="50"/>
      <c r="Q4" s="48"/>
      <c r="R4" s="12" t="str">
        <f>_xlfn.IFNA(VLOOKUP(Q4,Lookups!E:F,2,FALSE)&amp;"S","")</f>
        <v/>
      </c>
      <c r="S4" s="46">
        <f>_xlfn.IFNA(VLOOKUP(R4,Costs!B:C,2,FALSE),0)</f>
        <v>0</v>
      </c>
      <c r="T4" s="49"/>
      <c r="U4" s="49"/>
      <c r="V4" s="49"/>
      <c r="W4" s="12" t="str">
        <f>IF(T4="Yes",W$3&amp;"S","")</f>
        <v/>
      </c>
      <c r="X4" s="12" t="str">
        <f>IF(U4="Yes",X$3&amp;"S","")</f>
        <v/>
      </c>
      <c r="Y4" s="12" t="str">
        <f>IF(V4="Yes",Y$3&amp;"S","")</f>
        <v/>
      </c>
      <c r="Z4" s="46">
        <f>_xlfn.IFNA(VLOOKUP(W4,Costs!B:C,2,FALSE),0)+_xlfn.IFNA(VLOOKUP(X4,Costs!B:C,2,FALSE),0)+_xlfn.IFNA(VLOOKUP(Y4,Costs!B:C,2,FALSE),0)</f>
        <v>0</v>
      </c>
      <c r="AA4" s="50"/>
      <c r="AB4" s="46">
        <f t="shared" ref="AB4:AB11" si="0">N(F4)+N(S4)+N(Z4)</f>
        <v>0</v>
      </c>
      <c r="AC4" s="50"/>
    </row>
    <row r="5" spans="1:29">
      <c r="A5" s="9" t="str">
        <f>IF(C5="","",A4)</f>
        <v/>
      </c>
      <c r="B5" s="53"/>
      <c r="C5" s="47"/>
      <c r="D5" s="47"/>
      <c r="E5" s="12" t="str">
        <f>_xlfn.IFNA(VLOOKUP(C5,Lookups!A:B,2,FALSE)&amp;IF(B5="Yes","L",""),"")</f>
        <v/>
      </c>
      <c r="F5" s="45">
        <f>_xlfn.IFNA(VLOOKUP(E5,Costs!B:C,2,FALSE),0)</f>
        <v>0</v>
      </c>
      <c r="G5" s="48"/>
      <c r="H5" s="11"/>
      <c r="I5" s="48"/>
      <c r="J5" s="49"/>
      <c r="K5" s="50"/>
      <c r="L5" s="49"/>
      <c r="M5" s="49"/>
      <c r="N5" s="51"/>
      <c r="O5" s="10" t="str">
        <f t="shared" ref="O5:O68" si="1">IF(N5="","",TEXT($N$2-N5+1,"YY"))</f>
        <v/>
      </c>
      <c r="P5" s="50"/>
      <c r="Q5" s="48"/>
      <c r="R5" s="12" t="str">
        <f>_xlfn.IFNA(VLOOKUP(Q5,Lookups!E:F,2,FALSE)&amp;"S","")</f>
        <v/>
      </c>
      <c r="S5" s="46">
        <f>_xlfn.IFNA(VLOOKUP(R5,Costs!B:C,2,FALSE),0)</f>
        <v>0</v>
      </c>
      <c r="T5" s="49"/>
      <c r="U5" s="49"/>
      <c r="V5" s="49"/>
      <c r="W5" s="12" t="str">
        <f t="shared" ref="W5:W68" si="2">IF(T5="Yes",W$3&amp;"S","")</f>
        <v/>
      </c>
      <c r="X5" s="12" t="str">
        <f t="shared" ref="X5:X68" si="3">IF(U5="Yes",X$3&amp;"S","")</f>
        <v/>
      </c>
      <c r="Y5" s="12" t="str">
        <f t="shared" ref="Y5:Y68" si="4">IF(V5="Yes",Y$3&amp;"S","")</f>
        <v/>
      </c>
      <c r="Z5" s="46">
        <f>_xlfn.IFNA(VLOOKUP(W5,Costs!B:C,2,FALSE),0)+_xlfn.IFNA(VLOOKUP(X5,Costs!B:C,2,FALSE),0)+_xlfn.IFNA(VLOOKUP(Y5,Costs!B:C,2,FALSE),0)</f>
        <v>0</v>
      </c>
      <c r="AA5" s="50"/>
      <c r="AB5" s="46">
        <f t="shared" si="0"/>
        <v>0</v>
      </c>
      <c r="AC5" s="50"/>
    </row>
    <row r="6" spans="1:29">
      <c r="A6" s="9" t="str">
        <f t="shared" ref="A6:A68" si="5">IF(C6="","",A5)</f>
        <v/>
      </c>
      <c r="B6" s="53"/>
      <c r="C6" s="47"/>
      <c r="D6" s="47"/>
      <c r="E6" s="12" t="str">
        <f>_xlfn.IFNA(VLOOKUP(C6,Lookups!A:B,2,FALSE)&amp;IF(B6="Yes","L",""),"")</f>
        <v/>
      </c>
      <c r="F6" s="45">
        <f>_xlfn.IFNA(VLOOKUP(E6,Costs!B:C,2,FALSE),0)</f>
        <v>0</v>
      </c>
      <c r="G6" s="48"/>
      <c r="H6" s="11"/>
      <c r="I6" s="48"/>
      <c r="J6" s="49"/>
      <c r="K6" s="50"/>
      <c r="L6" s="49"/>
      <c r="M6" s="49"/>
      <c r="N6" s="51"/>
      <c r="O6" s="10" t="str">
        <f t="shared" si="1"/>
        <v/>
      </c>
      <c r="P6" s="50"/>
      <c r="Q6" s="48"/>
      <c r="R6" s="12" t="str">
        <f>_xlfn.IFNA(VLOOKUP(Q6,Lookups!E:F,2,FALSE)&amp;"S","")</f>
        <v/>
      </c>
      <c r="S6" s="46">
        <f>_xlfn.IFNA(VLOOKUP(R6,Costs!B:C,2,FALSE),0)</f>
        <v>0</v>
      </c>
      <c r="T6" s="49"/>
      <c r="U6" s="49"/>
      <c r="V6" s="49"/>
      <c r="W6" s="12" t="str">
        <f t="shared" si="2"/>
        <v/>
      </c>
      <c r="X6" s="12" t="str">
        <f t="shared" si="3"/>
        <v/>
      </c>
      <c r="Y6" s="12" t="str">
        <f t="shared" si="4"/>
        <v/>
      </c>
      <c r="Z6" s="46">
        <f>_xlfn.IFNA(VLOOKUP(W6,Costs!B:C,2,FALSE),0)+_xlfn.IFNA(VLOOKUP(X6,Costs!B:C,2,FALSE),0)+_xlfn.IFNA(VLOOKUP(Y6,Costs!B:C,2,FALSE),0)</f>
        <v>0</v>
      </c>
      <c r="AA6" s="50"/>
      <c r="AB6" s="46">
        <f t="shared" si="0"/>
        <v>0</v>
      </c>
      <c r="AC6" s="50"/>
    </row>
    <row r="7" spans="1:29">
      <c r="A7" s="9" t="str">
        <f t="shared" si="5"/>
        <v/>
      </c>
      <c r="B7" s="53"/>
      <c r="C7" s="47"/>
      <c r="D7" s="47"/>
      <c r="E7" s="12" t="str">
        <f>_xlfn.IFNA(VLOOKUP(C7,Lookups!A:B,2,FALSE)&amp;IF(B7="Yes","L",""),"")</f>
        <v/>
      </c>
      <c r="F7" s="45">
        <f>_xlfn.IFNA(VLOOKUP(E7,Costs!B:C,2,FALSE),0)</f>
        <v>0</v>
      </c>
      <c r="G7" s="48"/>
      <c r="H7" s="11"/>
      <c r="I7" s="48"/>
      <c r="J7" s="49"/>
      <c r="K7" s="50"/>
      <c r="L7" s="49"/>
      <c r="M7" s="49"/>
      <c r="N7" s="51"/>
      <c r="O7" s="10" t="str">
        <f t="shared" si="1"/>
        <v/>
      </c>
      <c r="P7" s="50"/>
      <c r="Q7" s="48"/>
      <c r="R7" s="12" t="str">
        <f>_xlfn.IFNA(VLOOKUP(Q7,Lookups!E:F,2,FALSE)&amp;"S","")</f>
        <v/>
      </c>
      <c r="S7" s="46">
        <f>_xlfn.IFNA(VLOOKUP(R7,Costs!B:C,2,FALSE),0)</f>
        <v>0</v>
      </c>
      <c r="T7" s="49"/>
      <c r="U7" s="49"/>
      <c r="V7" s="49"/>
      <c r="W7" s="12" t="str">
        <f t="shared" si="2"/>
        <v/>
      </c>
      <c r="X7" s="12" t="str">
        <f t="shared" si="3"/>
        <v/>
      </c>
      <c r="Y7" s="12" t="str">
        <f t="shared" si="4"/>
        <v/>
      </c>
      <c r="Z7" s="46">
        <f>_xlfn.IFNA(VLOOKUP(W7,Costs!B:C,2,FALSE),0)+_xlfn.IFNA(VLOOKUP(X7,Costs!B:C,2,FALSE),0)+_xlfn.IFNA(VLOOKUP(Y7,Costs!B:C,2,FALSE),0)</f>
        <v>0</v>
      </c>
      <c r="AA7" s="50"/>
      <c r="AB7" s="46">
        <f t="shared" si="0"/>
        <v>0</v>
      </c>
      <c r="AC7" s="50"/>
    </row>
    <row r="8" spans="1:29">
      <c r="A8" s="9" t="str">
        <f t="shared" si="5"/>
        <v/>
      </c>
      <c r="B8" s="53"/>
      <c r="C8" s="47"/>
      <c r="D8" s="47"/>
      <c r="E8" s="12" t="str">
        <f>_xlfn.IFNA(VLOOKUP(C8,Lookups!A:B,2,FALSE)&amp;IF(B8="Yes","L",""),"")</f>
        <v/>
      </c>
      <c r="F8" s="45">
        <f>_xlfn.IFNA(VLOOKUP(E8,Costs!B:C,2,FALSE),0)</f>
        <v>0</v>
      </c>
      <c r="G8" s="48"/>
      <c r="H8" s="11"/>
      <c r="I8" s="48"/>
      <c r="J8" s="49"/>
      <c r="K8" s="50"/>
      <c r="L8" s="49"/>
      <c r="M8" s="49"/>
      <c r="N8" s="51"/>
      <c r="O8" s="10" t="str">
        <f t="shared" si="1"/>
        <v/>
      </c>
      <c r="P8" s="50"/>
      <c r="Q8" s="48"/>
      <c r="R8" s="12" t="str">
        <f>_xlfn.IFNA(VLOOKUP(Q8,Lookups!E:F,2,FALSE)&amp;"S","")</f>
        <v/>
      </c>
      <c r="S8" s="46">
        <f>_xlfn.IFNA(VLOOKUP(R8,Costs!B:C,2,FALSE),0)</f>
        <v>0</v>
      </c>
      <c r="T8" s="49"/>
      <c r="U8" s="49"/>
      <c r="V8" s="49"/>
      <c r="W8" s="12" t="str">
        <f t="shared" si="2"/>
        <v/>
      </c>
      <c r="X8" s="12" t="str">
        <f t="shared" si="3"/>
        <v/>
      </c>
      <c r="Y8" s="12" t="str">
        <f t="shared" si="4"/>
        <v/>
      </c>
      <c r="Z8" s="46">
        <f>_xlfn.IFNA(VLOOKUP(W8,Costs!B:C,2,FALSE),0)+_xlfn.IFNA(VLOOKUP(X8,Costs!B:C,2,FALSE),0)+_xlfn.IFNA(VLOOKUP(Y8,Costs!B:C,2,FALSE),0)</f>
        <v>0</v>
      </c>
      <c r="AA8" s="50"/>
      <c r="AB8" s="46">
        <f t="shared" si="0"/>
        <v>0</v>
      </c>
      <c r="AC8" s="50"/>
    </row>
    <row r="9" spans="1:29">
      <c r="A9" s="9" t="str">
        <f t="shared" si="5"/>
        <v/>
      </c>
      <c r="B9" s="53"/>
      <c r="C9" s="47"/>
      <c r="D9" s="47"/>
      <c r="E9" s="12" t="str">
        <f>_xlfn.IFNA(VLOOKUP(C9,Lookups!A:B,2,FALSE)&amp;IF(B9="Yes","L",""),"")</f>
        <v/>
      </c>
      <c r="F9" s="45">
        <f>_xlfn.IFNA(VLOOKUP(E9,Costs!B:C,2,FALSE),0)</f>
        <v>0</v>
      </c>
      <c r="G9" s="48"/>
      <c r="H9" s="11"/>
      <c r="I9" s="48"/>
      <c r="J9" s="49"/>
      <c r="K9" s="50"/>
      <c r="L9" s="49"/>
      <c r="M9" s="49"/>
      <c r="N9" s="51"/>
      <c r="O9" s="10" t="str">
        <f t="shared" si="1"/>
        <v/>
      </c>
      <c r="P9" s="50"/>
      <c r="Q9" s="48"/>
      <c r="R9" s="12" t="str">
        <f>_xlfn.IFNA(VLOOKUP(Q9,Lookups!E:F,2,FALSE)&amp;"S","")</f>
        <v/>
      </c>
      <c r="S9" s="46">
        <f>_xlfn.IFNA(VLOOKUP(R9,Costs!B:C,2,FALSE),0)</f>
        <v>0</v>
      </c>
      <c r="T9" s="49"/>
      <c r="U9" s="49"/>
      <c r="V9" s="49"/>
      <c r="W9" s="12" t="str">
        <f t="shared" si="2"/>
        <v/>
      </c>
      <c r="X9" s="12" t="str">
        <f t="shared" si="3"/>
        <v/>
      </c>
      <c r="Y9" s="12" t="str">
        <f t="shared" si="4"/>
        <v/>
      </c>
      <c r="Z9" s="46">
        <f>_xlfn.IFNA(VLOOKUP(W9,Costs!B:C,2,FALSE),0)+_xlfn.IFNA(VLOOKUP(X9,Costs!B:C,2,FALSE),0)+_xlfn.IFNA(VLOOKUP(Y9,Costs!B:C,2,FALSE),0)</f>
        <v>0</v>
      </c>
      <c r="AA9" s="50"/>
      <c r="AB9" s="46">
        <f t="shared" si="0"/>
        <v>0</v>
      </c>
      <c r="AC9" s="50"/>
    </row>
    <row r="10" spans="1:29">
      <c r="A10" s="9" t="str">
        <f t="shared" si="5"/>
        <v/>
      </c>
      <c r="B10" s="53"/>
      <c r="C10" s="47"/>
      <c r="D10" s="47"/>
      <c r="E10" s="12" t="str">
        <f>_xlfn.IFNA(VLOOKUP(C10,Lookups!A:B,2,FALSE)&amp;IF(B10="Yes","L",""),"")</f>
        <v/>
      </c>
      <c r="F10" s="45">
        <f>_xlfn.IFNA(VLOOKUP(E10,Costs!B:C,2,FALSE),0)</f>
        <v>0</v>
      </c>
      <c r="G10" s="48"/>
      <c r="H10" s="11"/>
      <c r="I10" s="48"/>
      <c r="J10" s="49"/>
      <c r="K10" s="50"/>
      <c r="L10" s="49"/>
      <c r="M10" s="49"/>
      <c r="N10" s="51"/>
      <c r="O10" s="10" t="str">
        <f t="shared" si="1"/>
        <v/>
      </c>
      <c r="P10" s="50"/>
      <c r="Q10" s="48"/>
      <c r="R10" s="12" t="str">
        <f>_xlfn.IFNA(VLOOKUP(Q10,Lookups!E:F,2,FALSE)&amp;"S","")</f>
        <v/>
      </c>
      <c r="S10" s="46">
        <f>_xlfn.IFNA(VLOOKUP(R10,Costs!B:C,2,FALSE),0)</f>
        <v>0</v>
      </c>
      <c r="T10" s="49"/>
      <c r="U10" s="49"/>
      <c r="V10" s="49"/>
      <c r="W10" s="12" t="str">
        <f t="shared" si="2"/>
        <v/>
      </c>
      <c r="X10" s="12" t="str">
        <f t="shared" si="3"/>
        <v/>
      </c>
      <c r="Y10" s="12" t="str">
        <f t="shared" si="4"/>
        <v/>
      </c>
      <c r="Z10" s="46">
        <f>_xlfn.IFNA(VLOOKUP(W10,Costs!B:C,2,FALSE),0)+_xlfn.IFNA(VLOOKUP(X10,Costs!B:C,2,FALSE),0)+_xlfn.IFNA(VLOOKUP(Y10,Costs!B:C,2,FALSE),0)</f>
        <v>0</v>
      </c>
      <c r="AA10" s="50"/>
      <c r="AB10" s="46">
        <f t="shared" si="0"/>
        <v>0</v>
      </c>
      <c r="AC10" s="50"/>
    </row>
    <row r="11" spans="1:29">
      <c r="A11" s="9" t="str">
        <f t="shared" si="5"/>
        <v/>
      </c>
      <c r="B11" s="53"/>
      <c r="C11" s="47"/>
      <c r="D11" s="47"/>
      <c r="E11" s="12" t="str">
        <f>_xlfn.IFNA(VLOOKUP(C11,Lookups!A:B,2,FALSE)&amp;IF(B11="Yes","L",""),"")</f>
        <v/>
      </c>
      <c r="F11" s="45">
        <f>_xlfn.IFNA(VLOOKUP(E11,Costs!B:C,2,FALSE),0)</f>
        <v>0</v>
      </c>
      <c r="G11" s="48"/>
      <c r="H11" s="11"/>
      <c r="I11" s="48"/>
      <c r="J11" s="49"/>
      <c r="K11" s="50"/>
      <c r="L11" s="49"/>
      <c r="M11" s="49"/>
      <c r="N11" s="51"/>
      <c r="O11" s="10" t="str">
        <f t="shared" si="1"/>
        <v/>
      </c>
      <c r="P11" s="50"/>
      <c r="Q11" s="48"/>
      <c r="R11" s="12" t="str">
        <f>_xlfn.IFNA(VLOOKUP(Q11,Lookups!E:F,2,FALSE)&amp;"S","")</f>
        <v/>
      </c>
      <c r="S11" s="46">
        <f>_xlfn.IFNA(VLOOKUP(R11,Costs!B:C,2,FALSE),0)</f>
        <v>0</v>
      </c>
      <c r="T11" s="49"/>
      <c r="U11" s="49"/>
      <c r="V11" s="49"/>
      <c r="W11" s="12" t="str">
        <f t="shared" si="2"/>
        <v/>
      </c>
      <c r="X11" s="12" t="str">
        <f t="shared" si="3"/>
        <v/>
      </c>
      <c r="Y11" s="12" t="str">
        <f t="shared" si="4"/>
        <v/>
      </c>
      <c r="Z11" s="46">
        <f>_xlfn.IFNA(VLOOKUP(W11,Costs!B:C,2,FALSE),0)+_xlfn.IFNA(VLOOKUP(X11,Costs!B:C,2,FALSE),0)+_xlfn.IFNA(VLOOKUP(Y11,Costs!B:C,2,FALSE),0)</f>
        <v>0</v>
      </c>
      <c r="AA11" s="50"/>
      <c r="AB11" s="46">
        <f t="shared" si="0"/>
        <v>0</v>
      </c>
      <c r="AC11" s="50"/>
    </row>
    <row r="12" spans="1:29">
      <c r="A12" s="9" t="str">
        <f t="shared" si="5"/>
        <v/>
      </c>
      <c r="B12" s="53"/>
      <c r="C12" s="47"/>
      <c r="D12" s="47"/>
      <c r="E12" s="12" t="str">
        <f>_xlfn.IFNA(VLOOKUP(C12,Lookups!A:B,2,FALSE)&amp;IF(B12="Yes","L",""),"")</f>
        <v/>
      </c>
      <c r="F12" s="45">
        <f>_xlfn.IFNA(VLOOKUP(E12,Costs!B:C,2,FALSE),0)</f>
        <v>0</v>
      </c>
      <c r="G12" s="48"/>
      <c r="H12" s="11"/>
      <c r="I12" s="48"/>
      <c r="J12" s="49"/>
      <c r="K12" s="50"/>
      <c r="L12" s="49"/>
      <c r="M12" s="49"/>
      <c r="N12" s="51"/>
      <c r="O12" s="10" t="str">
        <f t="shared" si="1"/>
        <v/>
      </c>
      <c r="P12" s="50"/>
      <c r="Q12" s="48"/>
      <c r="R12" s="12" t="str">
        <f>_xlfn.IFNA(VLOOKUP(Q12,Lookups!E:F,2,FALSE)&amp;"S","")</f>
        <v/>
      </c>
      <c r="S12" s="46">
        <f>_xlfn.IFNA(VLOOKUP(R12,Costs!B:C,2,FALSE),0)</f>
        <v>0</v>
      </c>
      <c r="T12" s="49"/>
      <c r="U12" s="49"/>
      <c r="V12" s="49"/>
      <c r="W12" s="12" t="str">
        <f t="shared" si="2"/>
        <v/>
      </c>
      <c r="X12" s="12" t="str">
        <f t="shared" si="3"/>
        <v/>
      </c>
      <c r="Y12" s="12" t="str">
        <f t="shared" si="4"/>
        <v/>
      </c>
      <c r="Z12" s="46">
        <f>_xlfn.IFNA(VLOOKUP(W12,Costs!B:C,2,FALSE),0)+_xlfn.IFNA(VLOOKUP(X12,Costs!B:C,2,FALSE),0)+_xlfn.IFNA(VLOOKUP(Y12,Costs!B:C,2,FALSE),0)</f>
        <v>0</v>
      </c>
      <c r="AA12" s="50"/>
      <c r="AB12" s="46">
        <f t="shared" ref="AB12:AB68" si="6">N(F12)+N(S12)+N(Z12)</f>
        <v>0</v>
      </c>
      <c r="AC12" s="50"/>
    </row>
    <row r="13" spans="1:29">
      <c r="A13" s="9" t="str">
        <f t="shared" si="5"/>
        <v/>
      </c>
      <c r="B13" s="53"/>
      <c r="C13" s="47"/>
      <c r="D13" s="47"/>
      <c r="E13" s="12" t="str">
        <f>_xlfn.IFNA(VLOOKUP(C13,Lookups!A:B,2,FALSE)&amp;IF(B13="Yes","L",""),"")</f>
        <v/>
      </c>
      <c r="F13" s="45">
        <f>_xlfn.IFNA(VLOOKUP(E13,Costs!B:C,2,FALSE),0)</f>
        <v>0</v>
      </c>
      <c r="G13" s="48"/>
      <c r="H13" s="11"/>
      <c r="I13" s="48"/>
      <c r="J13" s="49"/>
      <c r="K13" s="50"/>
      <c r="L13" s="49"/>
      <c r="M13" s="49"/>
      <c r="N13" s="51"/>
      <c r="O13" s="10" t="str">
        <f t="shared" si="1"/>
        <v/>
      </c>
      <c r="P13" s="50"/>
      <c r="Q13" s="48"/>
      <c r="R13" s="12" t="str">
        <f>_xlfn.IFNA(VLOOKUP(Q13,Lookups!E:F,2,FALSE)&amp;"S","")</f>
        <v/>
      </c>
      <c r="S13" s="46">
        <f>_xlfn.IFNA(VLOOKUP(R13,Costs!B:C,2,FALSE),0)</f>
        <v>0</v>
      </c>
      <c r="T13" s="49"/>
      <c r="U13" s="49"/>
      <c r="V13" s="49"/>
      <c r="W13" s="12" t="str">
        <f t="shared" si="2"/>
        <v/>
      </c>
      <c r="X13" s="12" t="str">
        <f t="shared" si="3"/>
        <v/>
      </c>
      <c r="Y13" s="12" t="str">
        <f t="shared" si="4"/>
        <v/>
      </c>
      <c r="Z13" s="46">
        <f>_xlfn.IFNA(VLOOKUP(W13,Costs!B:C,2,FALSE),0)+_xlfn.IFNA(VLOOKUP(X13,Costs!B:C,2,FALSE),0)+_xlfn.IFNA(VLOOKUP(Y13,Costs!B:C,2,FALSE),0)</f>
        <v>0</v>
      </c>
      <c r="AA13" s="50"/>
      <c r="AB13" s="46">
        <f t="shared" si="6"/>
        <v>0</v>
      </c>
      <c r="AC13" s="50"/>
    </row>
    <row r="14" spans="1:29">
      <c r="A14" s="9" t="str">
        <f t="shared" si="5"/>
        <v/>
      </c>
      <c r="B14" s="53"/>
      <c r="C14" s="47"/>
      <c r="D14" s="47"/>
      <c r="E14" s="12" t="str">
        <f>_xlfn.IFNA(VLOOKUP(C14,Lookups!A:B,2,FALSE)&amp;IF(B14="Yes","L",""),"")</f>
        <v/>
      </c>
      <c r="F14" s="45">
        <f>_xlfn.IFNA(VLOOKUP(E14,Costs!B:C,2,FALSE),0)</f>
        <v>0</v>
      </c>
      <c r="G14" s="48"/>
      <c r="H14" s="11"/>
      <c r="I14" s="48"/>
      <c r="J14" s="49"/>
      <c r="K14" s="50"/>
      <c r="L14" s="49"/>
      <c r="M14" s="49"/>
      <c r="N14" s="51"/>
      <c r="O14" s="10" t="str">
        <f t="shared" si="1"/>
        <v/>
      </c>
      <c r="P14" s="50"/>
      <c r="Q14" s="48"/>
      <c r="R14" s="12" t="str">
        <f>_xlfn.IFNA(VLOOKUP(Q14,Lookups!E:F,2,FALSE)&amp;"S","")</f>
        <v/>
      </c>
      <c r="S14" s="46">
        <f>_xlfn.IFNA(VLOOKUP(R14,Costs!B:C,2,FALSE),0)</f>
        <v>0</v>
      </c>
      <c r="T14" s="49"/>
      <c r="U14" s="49"/>
      <c r="V14" s="49"/>
      <c r="W14" s="12" t="str">
        <f t="shared" si="2"/>
        <v/>
      </c>
      <c r="X14" s="12" t="str">
        <f t="shared" si="3"/>
        <v/>
      </c>
      <c r="Y14" s="12" t="str">
        <f t="shared" si="4"/>
        <v/>
      </c>
      <c r="Z14" s="46">
        <f>_xlfn.IFNA(VLOOKUP(W14,Costs!B:C,2,FALSE),0)+_xlfn.IFNA(VLOOKUP(X14,Costs!B:C,2,FALSE),0)+_xlfn.IFNA(VLOOKUP(Y14,Costs!B:C,2,FALSE),0)</f>
        <v>0</v>
      </c>
      <c r="AA14" s="50"/>
      <c r="AB14" s="46">
        <f t="shared" si="6"/>
        <v>0</v>
      </c>
      <c r="AC14" s="50"/>
    </row>
    <row r="15" spans="1:29">
      <c r="A15" s="9" t="str">
        <f t="shared" si="5"/>
        <v/>
      </c>
      <c r="B15" s="53"/>
      <c r="C15" s="47"/>
      <c r="D15" s="47"/>
      <c r="E15" s="12" t="str">
        <f>_xlfn.IFNA(VLOOKUP(C15,Lookups!A:B,2,FALSE)&amp;IF(B15="Yes","L",""),"")</f>
        <v/>
      </c>
      <c r="F15" s="45">
        <f>_xlfn.IFNA(VLOOKUP(E15,Costs!B:C,2,FALSE),0)</f>
        <v>0</v>
      </c>
      <c r="G15" s="48"/>
      <c r="H15" s="11"/>
      <c r="I15" s="48"/>
      <c r="J15" s="49"/>
      <c r="K15" s="50"/>
      <c r="L15" s="49"/>
      <c r="M15" s="49"/>
      <c r="N15" s="51"/>
      <c r="O15" s="10" t="str">
        <f t="shared" si="1"/>
        <v/>
      </c>
      <c r="P15" s="50"/>
      <c r="Q15" s="48"/>
      <c r="R15" s="12" t="str">
        <f>_xlfn.IFNA(VLOOKUP(Q15,Lookups!E:F,2,FALSE)&amp;"S","")</f>
        <v/>
      </c>
      <c r="S15" s="46">
        <f>_xlfn.IFNA(VLOOKUP(R15,Costs!B:C,2,FALSE),0)</f>
        <v>0</v>
      </c>
      <c r="T15" s="49"/>
      <c r="U15" s="49"/>
      <c r="V15" s="49"/>
      <c r="W15" s="12" t="str">
        <f t="shared" si="2"/>
        <v/>
      </c>
      <c r="X15" s="12" t="str">
        <f t="shared" si="3"/>
        <v/>
      </c>
      <c r="Y15" s="12" t="str">
        <f t="shared" si="4"/>
        <v/>
      </c>
      <c r="Z15" s="46">
        <f>_xlfn.IFNA(VLOOKUP(W15,Costs!B:C,2,FALSE),0)+_xlfn.IFNA(VLOOKUP(X15,Costs!B:C,2,FALSE),0)+_xlfn.IFNA(VLOOKUP(Y15,Costs!B:C,2,FALSE),0)</f>
        <v>0</v>
      </c>
      <c r="AA15" s="50"/>
      <c r="AB15" s="46">
        <f t="shared" si="6"/>
        <v>0</v>
      </c>
      <c r="AC15" s="50"/>
    </row>
    <row r="16" spans="1:29">
      <c r="A16" s="9" t="str">
        <f t="shared" si="5"/>
        <v/>
      </c>
      <c r="B16" s="53"/>
      <c r="C16" s="47"/>
      <c r="D16" s="47"/>
      <c r="E16" s="12" t="str">
        <f>_xlfn.IFNA(VLOOKUP(C16,Lookups!A:B,2,FALSE)&amp;IF(B16="Yes","L",""),"")</f>
        <v/>
      </c>
      <c r="F16" s="45">
        <f>_xlfn.IFNA(VLOOKUP(E16,Costs!B:C,2,FALSE),0)</f>
        <v>0</v>
      </c>
      <c r="G16" s="48"/>
      <c r="H16" s="11"/>
      <c r="I16" s="48"/>
      <c r="J16" s="49"/>
      <c r="K16" s="50"/>
      <c r="L16" s="49"/>
      <c r="M16" s="49"/>
      <c r="N16" s="51"/>
      <c r="O16" s="10" t="str">
        <f t="shared" si="1"/>
        <v/>
      </c>
      <c r="P16" s="50"/>
      <c r="Q16" s="48"/>
      <c r="R16" s="12" t="str">
        <f>_xlfn.IFNA(VLOOKUP(Q16,Lookups!E:F,2,FALSE)&amp;"S","")</f>
        <v/>
      </c>
      <c r="S16" s="46">
        <f>_xlfn.IFNA(VLOOKUP(R16,Costs!B:C,2,FALSE),0)</f>
        <v>0</v>
      </c>
      <c r="T16" s="49"/>
      <c r="U16" s="49"/>
      <c r="V16" s="49"/>
      <c r="W16" s="12" t="str">
        <f t="shared" si="2"/>
        <v/>
      </c>
      <c r="X16" s="12" t="str">
        <f t="shared" si="3"/>
        <v/>
      </c>
      <c r="Y16" s="12" t="str">
        <f t="shared" si="4"/>
        <v/>
      </c>
      <c r="Z16" s="46">
        <f>_xlfn.IFNA(VLOOKUP(W16,Costs!B:C,2,FALSE),0)+_xlfn.IFNA(VLOOKUP(X16,Costs!B:C,2,FALSE),0)+_xlfn.IFNA(VLOOKUP(Y16,Costs!B:C,2,FALSE),0)</f>
        <v>0</v>
      </c>
      <c r="AA16" s="50"/>
      <c r="AB16" s="46">
        <f t="shared" si="6"/>
        <v>0</v>
      </c>
      <c r="AC16" s="50"/>
    </row>
    <row r="17" spans="1:29">
      <c r="A17" s="9" t="str">
        <f t="shared" si="5"/>
        <v/>
      </c>
      <c r="B17" s="53"/>
      <c r="C17" s="47"/>
      <c r="D17" s="47"/>
      <c r="E17" s="12" t="str">
        <f>_xlfn.IFNA(VLOOKUP(C17,Lookups!A:B,2,FALSE)&amp;IF(B17="Yes","L",""),"")</f>
        <v/>
      </c>
      <c r="F17" s="45">
        <f>_xlfn.IFNA(VLOOKUP(E17,Costs!B:C,2,FALSE),0)</f>
        <v>0</v>
      </c>
      <c r="G17" s="48"/>
      <c r="H17" s="11"/>
      <c r="I17" s="48"/>
      <c r="J17" s="49"/>
      <c r="K17" s="50"/>
      <c r="L17" s="49"/>
      <c r="M17" s="49"/>
      <c r="N17" s="51"/>
      <c r="O17" s="10" t="str">
        <f t="shared" si="1"/>
        <v/>
      </c>
      <c r="P17" s="50"/>
      <c r="Q17" s="48"/>
      <c r="R17" s="12" t="str">
        <f>_xlfn.IFNA(VLOOKUP(Q17,Lookups!E:F,2,FALSE)&amp;"S","")</f>
        <v/>
      </c>
      <c r="S17" s="46">
        <f>_xlfn.IFNA(VLOOKUP(R17,Costs!B:C,2,FALSE),0)</f>
        <v>0</v>
      </c>
      <c r="T17" s="49"/>
      <c r="U17" s="49"/>
      <c r="V17" s="49"/>
      <c r="W17" s="12" t="str">
        <f t="shared" si="2"/>
        <v/>
      </c>
      <c r="X17" s="12" t="str">
        <f t="shared" si="3"/>
        <v/>
      </c>
      <c r="Y17" s="12" t="str">
        <f t="shared" si="4"/>
        <v/>
      </c>
      <c r="Z17" s="46">
        <f>_xlfn.IFNA(VLOOKUP(W17,Costs!B:C,2,FALSE),0)+_xlfn.IFNA(VLOOKUP(X17,Costs!B:C,2,FALSE),0)+_xlfn.IFNA(VLOOKUP(Y17,Costs!B:C,2,FALSE),0)</f>
        <v>0</v>
      </c>
      <c r="AA17" s="50"/>
      <c r="AB17" s="46">
        <f t="shared" si="6"/>
        <v>0</v>
      </c>
      <c r="AC17" s="50"/>
    </row>
    <row r="18" spans="1:29">
      <c r="A18" s="9" t="str">
        <f t="shared" si="5"/>
        <v/>
      </c>
      <c r="B18" s="53"/>
      <c r="C18" s="47"/>
      <c r="D18" s="47"/>
      <c r="E18" s="12" t="str">
        <f>_xlfn.IFNA(VLOOKUP(C18,Lookups!A:B,2,FALSE)&amp;IF(B18="Yes","L",""),"")</f>
        <v/>
      </c>
      <c r="F18" s="45">
        <f>_xlfn.IFNA(VLOOKUP(E18,Costs!B:C,2,FALSE),0)</f>
        <v>0</v>
      </c>
      <c r="G18" s="48"/>
      <c r="H18" s="11"/>
      <c r="I18" s="48"/>
      <c r="J18" s="49"/>
      <c r="K18" s="50"/>
      <c r="L18" s="49"/>
      <c r="M18" s="49"/>
      <c r="N18" s="51"/>
      <c r="O18" s="10" t="str">
        <f t="shared" si="1"/>
        <v/>
      </c>
      <c r="P18" s="50"/>
      <c r="Q18" s="48"/>
      <c r="R18" s="12" t="str">
        <f>_xlfn.IFNA(VLOOKUP(Q18,Lookups!E:F,2,FALSE)&amp;"S","")</f>
        <v/>
      </c>
      <c r="S18" s="46">
        <f>_xlfn.IFNA(VLOOKUP(R18,Costs!B:C,2,FALSE),0)</f>
        <v>0</v>
      </c>
      <c r="T18" s="49"/>
      <c r="U18" s="49"/>
      <c r="V18" s="49"/>
      <c r="W18" s="12" t="str">
        <f t="shared" si="2"/>
        <v/>
      </c>
      <c r="X18" s="12" t="str">
        <f t="shared" si="3"/>
        <v/>
      </c>
      <c r="Y18" s="12" t="str">
        <f t="shared" si="4"/>
        <v/>
      </c>
      <c r="Z18" s="46">
        <f>_xlfn.IFNA(VLOOKUP(W18,Costs!B:C,2,FALSE),0)+_xlfn.IFNA(VLOOKUP(X18,Costs!B:C,2,FALSE),0)+_xlfn.IFNA(VLOOKUP(Y18,Costs!B:C,2,FALSE),0)</f>
        <v>0</v>
      </c>
      <c r="AA18" s="50"/>
      <c r="AB18" s="46">
        <f t="shared" si="6"/>
        <v>0</v>
      </c>
      <c r="AC18" s="50"/>
    </row>
    <row r="19" spans="1:29">
      <c r="A19" s="9" t="str">
        <f t="shared" si="5"/>
        <v/>
      </c>
      <c r="B19" s="53"/>
      <c r="C19" s="47"/>
      <c r="D19" s="47"/>
      <c r="E19" s="12" t="str">
        <f>_xlfn.IFNA(VLOOKUP(C19,Lookups!A:B,2,FALSE)&amp;IF(B19="Yes","L",""),"")</f>
        <v/>
      </c>
      <c r="F19" s="45">
        <f>_xlfn.IFNA(VLOOKUP(E19,Costs!B:C,2,FALSE),0)</f>
        <v>0</v>
      </c>
      <c r="G19" s="48"/>
      <c r="H19" s="11"/>
      <c r="I19" s="48"/>
      <c r="J19" s="49"/>
      <c r="K19" s="50"/>
      <c r="L19" s="49"/>
      <c r="M19" s="49"/>
      <c r="N19" s="51"/>
      <c r="O19" s="10" t="str">
        <f t="shared" si="1"/>
        <v/>
      </c>
      <c r="P19" s="50"/>
      <c r="Q19" s="48"/>
      <c r="R19" s="12" t="str">
        <f>_xlfn.IFNA(VLOOKUP(Q19,Lookups!E:F,2,FALSE)&amp;"S","")</f>
        <v/>
      </c>
      <c r="S19" s="46">
        <f>_xlfn.IFNA(VLOOKUP(R19,Costs!B:C,2,FALSE),0)</f>
        <v>0</v>
      </c>
      <c r="T19" s="49"/>
      <c r="U19" s="49"/>
      <c r="V19" s="49"/>
      <c r="W19" s="12" t="str">
        <f t="shared" si="2"/>
        <v/>
      </c>
      <c r="X19" s="12" t="str">
        <f t="shared" si="3"/>
        <v/>
      </c>
      <c r="Y19" s="12" t="str">
        <f t="shared" si="4"/>
        <v/>
      </c>
      <c r="Z19" s="46">
        <f>_xlfn.IFNA(VLOOKUP(W19,Costs!B:C,2,FALSE),0)+_xlfn.IFNA(VLOOKUP(X19,Costs!B:C,2,FALSE),0)+_xlfn.IFNA(VLOOKUP(Y19,Costs!B:C,2,FALSE),0)</f>
        <v>0</v>
      </c>
      <c r="AA19" s="50"/>
      <c r="AB19" s="46">
        <f t="shared" si="6"/>
        <v>0</v>
      </c>
      <c r="AC19" s="50"/>
    </row>
    <row r="20" spans="1:29">
      <c r="A20" s="9" t="str">
        <f t="shared" si="5"/>
        <v/>
      </c>
      <c r="B20" s="53"/>
      <c r="C20" s="47"/>
      <c r="D20" s="47"/>
      <c r="E20" s="12" t="str">
        <f>_xlfn.IFNA(VLOOKUP(C20,Lookups!A:B,2,FALSE)&amp;IF(B20="Yes","L",""),"")</f>
        <v/>
      </c>
      <c r="F20" s="45">
        <f>_xlfn.IFNA(VLOOKUP(E20,Costs!B:C,2,FALSE),0)</f>
        <v>0</v>
      </c>
      <c r="G20" s="48"/>
      <c r="H20" s="11"/>
      <c r="I20" s="48"/>
      <c r="J20" s="49"/>
      <c r="K20" s="50"/>
      <c r="L20" s="49"/>
      <c r="M20" s="49"/>
      <c r="N20" s="51"/>
      <c r="O20" s="10" t="str">
        <f t="shared" si="1"/>
        <v/>
      </c>
      <c r="P20" s="50"/>
      <c r="Q20" s="48"/>
      <c r="R20" s="12" t="str">
        <f>_xlfn.IFNA(VLOOKUP(Q20,Lookups!E:F,2,FALSE)&amp;"S","")</f>
        <v/>
      </c>
      <c r="S20" s="46">
        <f>_xlfn.IFNA(VLOOKUP(R20,Costs!B:C,2,FALSE),0)</f>
        <v>0</v>
      </c>
      <c r="T20" s="49"/>
      <c r="U20" s="49"/>
      <c r="V20" s="49"/>
      <c r="W20" s="12" t="str">
        <f t="shared" si="2"/>
        <v/>
      </c>
      <c r="X20" s="12" t="str">
        <f t="shared" si="3"/>
        <v/>
      </c>
      <c r="Y20" s="12" t="str">
        <f t="shared" si="4"/>
        <v/>
      </c>
      <c r="Z20" s="46">
        <f>_xlfn.IFNA(VLOOKUP(W20,Costs!B:C,2,FALSE),0)+_xlfn.IFNA(VLOOKUP(X20,Costs!B:C,2,FALSE),0)+_xlfn.IFNA(VLOOKUP(Y20,Costs!B:C,2,FALSE),0)</f>
        <v>0</v>
      </c>
      <c r="AA20" s="50"/>
      <c r="AB20" s="46">
        <f t="shared" si="6"/>
        <v>0</v>
      </c>
      <c r="AC20" s="50"/>
    </row>
    <row r="21" spans="1:29">
      <c r="A21" s="9" t="str">
        <f t="shared" si="5"/>
        <v/>
      </c>
      <c r="B21" s="53"/>
      <c r="C21" s="47"/>
      <c r="D21" s="47"/>
      <c r="E21" s="12" t="str">
        <f>_xlfn.IFNA(VLOOKUP(C21,Lookups!A:B,2,FALSE)&amp;IF(B21="Yes","L",""),"")</f>
        <v/>
      </c>
      <c r="F21" s="45">
        <f>_xlfn.IFNA(VLOOKUP(E21,Costs!B:C,2,FALSE),0)</f>
        <v>0</v>
      </c>
      <c r="G21" s="48"/>
      <c r="H21" s="11"/>
      <c r="I21" s="48"/>
      <c r="J21" s="49"/>
      <c r="K21" s="50"/>
      <c r="L21" s="49"/>
      <c r="M21" s="49"/>
      <c r="N21" s="51"/>
      <c r="O21" s="10" t="str">
        <f t="shared" si="1"/>
        <v/>
      </c>
      <c r="P21" s="50"/>
      <c r="Q21" s="48"/>
      <c r="R21" s="12" t="str">
        <f>_xlfn.IFNA(VLOOKUP(Q21,Lookups!E:F,2,FALSE)&amp;"S","")</f>
        <v/>
      </c>
      <c r="S21" s="46">
        <f>_xlfn.IFNA(VLOOKUP(R21,Costs!B:C,2,FALSE),0)</f>
        <v>0</v>
      </c>
      <c r="T21" s="49"/>
      <c r="U21" s="49"/>
      <c r="V21" s="49"/>
      <c r="W21" s="12" t="str">
        <f t="shared" si="2"/>
        <v/>
      </c>
      <c r="X21" s="12" t="str">
        <f t="shared" si="3"/>
        <v/>
      </c>
      <c r="Y21" s="12" t="str">
        <f t="shared" si="4"/>
        <v/>
      </c>
      <c r="Z21" s="46">
        <f>_xlfn.IFNA(VLOOKUP(W21,Costs!B:C,2,FALSE),0)+_xlfn.IFNA(VLOOKUP(X21,Costs!B:C,2,FALSE),0)+_xlfn.IFNA(VLOOKUP(Y21,Costs!B:C,2,FALSE),0)</f>
        <v>0</v>
      </c>
      <c r="AA21" s="50"/>
      <c r="AB21" s="46">
        <f t="shared" si="6"/>
        <v>0</v>
      </c>
      <c r="AC21" s="50"/>
    </row>
    <row r="22" spans="1:29">
      <c r="A22" s="9" t="str">
        <f t="shared" si="5"/>
        <v/>
      </c>
      <c r="B22" s="53"/>
      <c r="C22" s="47"/>
      <c r="D22" s="47"/>
      <c r="E22" s="12" t="str">
        <f>_xlfn.IFNA(VLOOKUP(C22,Lookups!A:B,2,FALSE)&amp;IF(B22="Yes","L",""),"")</f>
        <v/>
      </c>
      <c r="F22" s="45">
        <f>_xlfn.IFNA(VLOOKUP(E22,Costs!B:C,2,FALSE),0)</f>
        <v>0</v>
      </c>
      <c r="G22" s="48"/>
      <c r="H22" s="11"/>
      <c r="I22" s="48"/>
      <c r="J22" s="49"/>
      <c r="K22" s="50"/>
      <c r="L22" s="49"/>
      <c r="M22" s="49"/>
      <c r="N22" s="51"/>
      <c r="O22" s="10" t="str">
        <f t="shared" si="1"/>
        <v/>
      </c>
      <c r="P22" s="50"/>
      <c r="Q22" s="48"/>
      <c r="R22" s="12" t="str">
        <f>_xlfn.IFNA(VLOOKUP(Q22,Lookups!E:F,2,FALSE)&amp;"S","")</f>
        <v/>
      </c>
      <c r="S22" s="46">
        <f>_xlfn.IFNA(VLOOKUP(R22,Costs!B:C,2,FALSE),0)</f>
        <v>0</v>
      </c>
      <c r="T22" s="49"/>
      <c r="U22" s="49"/>
      <c r="V22" s="49"/>
      <c r="W22" s="12" t="str">
        <f t="shared" si="2"/>
        <v/>
      </c>
      <c r="X22" s="12" t="str">
        <f t="shared" si="3"/>
        <v/>
      </c>
      <c r="Y22" s="12" t="str">
        <f t="shared" si="4"/>
        <v/>
      </c>
      <c r="Z22" s="46">
        <f>_xlfn.IFNA(VLOOKUP(W22,Costs!B:C,2,FALSE),0)+_xlfn.IFNA(VLOOKUP(X22,Costs!B:C,2,FALSE),0)+_xlfn.IFNA(VLOOKUP(Y22,Costs!B:C,2,FALSE),0)</f>
        <v>0</v>
      </c>
      <c r="AA22" s="50"/>
      <c r="AB22" s="46">
        <f t="shared" si="6"/>
        <v>0</v>
      </c>
      <c r="AC22" s="50"/>
    </row>
    <row r="23" spans="1:29">
      <c r="A23" s="9" t="str">
        <f t="shared" si="5"/>
        <v/>
      </c>
      <c r="B23" s="53"/>
      <c r="C23" s="47"/>
      <c r="D23" s="47"/>
      <c r="E23" s="12" t="str">
        <f>_xlfn.IFNA(VLOOKUP(C23,Lookups!A:B,2,FALSE)&amp;IF(B23="Yes","L",""),"")</f>
        <v/>
      </c>
      <c r="F23" s="45">
        <f>_xlfn.IFNA(VLOOKUP(E23,Costs!B:C,2,FALSE),0)</f>
        <v>0</v>
      </c>
      <c r="G23" s="48"/>
      <c r="H23" s="11"/>
      <c r="I23" s="48"/>
      <c r="J23" s="49"/>
      <c r="K23" s="50"/>
      <c r="L23" s="49"/>
      <c r="M23" s="49"/>
      <c r="N23" s="51"/>
      <c r="O23" s="10" t="str">
        <f t="shared" si="1"/>
        <v/>
      </c>
      <c r="P23" s="50"/>
      <c r="Q23" s="48"/>
      <c r="R23" s="12" t="str">
        <f>_xlfn.IFNA(VLOOKUP(Q23,Lookups!E:F,2,FALSE)&amp;"S","")</f>
        <v/>
      </c>
      <c r="S23" s="46">
        <f>_xlfn.IFNA(VLOOKUP(R23,Costs!B:C,2,FALSE),0)</f>
        <v>0</v>
      </c>
      <c r="T23" s="49"/>
      <c r="U23" s="49"/>
      <c r="V23" s="49"/>
      <c r="W23" s="12" t="str">
        <f t="shared" si="2"/>
        <v/>
      </c>
      <c r="X23" s="12" t="str">
        <f t="shared" si="3"/>
        <v/>
      </c>
      <c r="Y23" s="12" t="str">
        <f t="shared" si="4"/>
        <v/>
      </c>
      <c r="Z23" s="46">
        <f>_xlfn.IFNA(VLOOKUP(W23,Costs!B:C,2,FALSE),0)+_xlfn.IFNA(VLOOKUP(X23,Costs!B:C,2,FALSE),0)+_xlfn.IFNA(VLOOKUP(Y23,Costs!B:C,2,FALSE),0)</f>
        <v>0</v>
      </c>
      <c r="AA23" s="50"/>
      <c r="AB23" s="46">
        <f t="shared" si="6"/>
        <v>0</v>
      </c>
      <c r="AC23" s="50"/>
    </row>
    <row r="24" spans="1:29">
      <c r="A24" s="9" t="str">
        <f t="shared" si="5"/>
        <v/>
      </c>
      <c r="B24" s="53"/>
      <c r="C24" s="47"/>
      <c r="D24" s="47"/>
      <c r="E24" s="12" t="str">
        <f>_xlfn.IFNA(VLOOKUP(C24,Lookups!A:B,2,FALSE)&amp;IF(B24="Yes","L",""),"")</f>
        <v/>
      </c>
      <c r="F24" s="45">
        <f>_xlfn.IFNA(VLOOKUP(E24,Costs!B:C,2,FALSE),0)</f>
        <v>0</v>
      </c>
      <c r="G24" s="48"/>
      <c r="H24" s="11"/>
      <c r="I24" s="48"/>
      <c r="J24" s="49"/>
      <c r="K24" s="50"/>
      <c r="L24" s="49"/>
      <c r="M24" s="49"/>
      <c r="N24" s="51"/>
      <c r="O24" s="10" t="str">
        <f t="shared" si="1"/>
        <v/>
      </c>
      <c r="P24" s="50"/>
      <c r="Q24" s="48"/>
      <c r="R24" s="12" t="str">
        <f>_xlfn.IFNA(VLOOKUP(Q24,Lookups!E:F,2,FALSE)&amp;"S","")</f>
        <v/>
      </c>
      <c r="S24" s="46">
        <f>_xlfn.IFNA(VLOOKUP(R24,Costs!B:C,2,FALSE),0)</f>
        <v>0</v>
      </c>
      <c r="T24" s="49"/>
      <c r="U24" s="49"/>
      <c r="V24" s="49"/>
      <c r="W24" s="12" t="str">
        <f t="shared" si="2"/>
        <v/>
      </c>
      <c r="X24" s="12" t="str">
        <f t="shared" si="3"/>
        <v/>
      </c>
      <c r="Y24" s="12" t="str">
        <f t="shared" si="4"/>
        <v/>
      </c>
      <c r="Z24" s="46">
        <f>_xlfn.IFNA(VLOOKUP(W24,Costs!B:C,2,FALSE),0)+_xlfn.IFNA(VLOOKUP(X24,Costs!B:C,2,FALSE),0)+_xlfn.IFNA(VLOOKUP(Y24,Costs!B:C,2,FALSE),0)</f>
        <v>0</v>
      </c>
      <c r="AA24" s="50"/>
      <c r="AB24" s="46">
        <f t="shared" si="6"/>
        <v>0</v>
      </c>
      <c r="AC24" s="50"/>
    </row>
    <row r="25" spans="1:29">
      <c r="A25" s="9" t="str">
        <f t="shared" si="5"/>
        <v/>
      </c>
      <c r="B25" s="53"/>
      <c r="C25" s="47"/>
      <c r="D25" s="47"/>
      <c r="E25" s="12" t="str">
        <f>_xlfn.IFNA(VLOOKUP(C25,Lookups!A:B,2,FALSE)&amp;IF(B25="Yes","L",""),"")</f>
        <v/>
      </c>
      <c r="F25" s="45">
        <f>_xlfn.IFNA(VLOOKUP(E25,Costs!B:C,2,FALSE),0)</f>
        <v>0</v>
      </c>
      <c r="G25" s="48"/>
      <c r="H25" s="11"/>
      <c r="I25" s="48"/>
      <c r="J25" s="49"/>
      <c r="K25" s="50"/>
      <c r="L25" s="49"/>
      <c r="M25" s="49"/>
      <c r="N25" s="51"/>
      <c r="O25" s="10" t="str">
        <f t="shared" si="1"/>
        <v/>
      </c>
      <c r="P25" s="50"/>
      <c r="Q25" s="48"/>
      <c r="R25" s="12" t="str">
        <f>_xlfn.IFNA(VLOOKUP(Q25,Lookups!E:F,2,FALSE)&amp;"S","")</f>
        <v/>
      </c>
      <c r="S25" s="46">
        <f>_xlfn.IFNA(VLOOKUP(R25,Costs!B:C,2,FALSE),0)</f>
        <v>0</v>
      </c>
      <c r="T25" s="49"/>
      <c r="U25" s="49"/>
      <c r="V25" s="49"/>
      <c r="W25" s="12" t="str">
        <f t="shared" si="2"/>
        <v/>
      </c>
      <c r="X25" s="12" t="str">
        <f t="shared" si="3"/>
        <v/>
      </c>
      <c r="Y25" s="12" t="str">
        <f t="shared" si="4"/>
        <v/>
      </c>
      <c r="Z25" s="46">
        <f>_xlfn.IFNA(VLOOKUP(W25,Costs!B:C,2,FALSE),0)+_xlfn.IFNA(VLOOKUP(X25,Costs!B:C,2,FALSE),0)+_xlfn.IFNA(VLOOKUP(Y25,Costs!B:C,2,FALSE),0)</f>
        <v>0</v>
      </c>
      <c r="AA25" s="50"/>
      <c r="AB25" s="46">
        <f t="shared" si="6"/>
        <v>0</v>
      </c>
      <c r="AC25" s="50"/>
    </row>
    <row r="26" spans="1:29">
      <c r="A26" s="9" t="str">
        <f t="shared" si="5"/>
        <v/>
      </c>
      <c r="B26" s="53"/>
      <c r="C26" s="47"/>
      <c r="D26" s="47"/>
      <c r="E26" s="12" t="str">
        <f>_xlfn.IFNA(VLOOKUP(C26,Lookups!A:B,2,FALSE)&amp;IF(B26="Yes","L",""),"")</f>
        <v/>
      </c>
      <c r="F26" s="45">
        <f>_xlfn.IFNA(VLOOKUP(E26,Costs!B:C,2,FALSE),0)</f>
        <v>0</v>
      </c>
      <c r="G26" s="48"/>
      <c r="H26" s="11"/>
      <c r="I26" s="48"/>
      <c r="J26" s="49"/>
      <c r="K26" s="50"/>
      <c r="L26" s="49"/>
      <c r="M26" s="49"/>
      <c r="N26" s="51"/>
      <c r="O26" s="10" t="str">
        <f t="shared" si="1"/>
        <v/>
      </c>
      <c r="P26" s="50"/>
      <c r="Q26" s="48"/>
      <c r="R26" s="12" t="str">
        <f>_xlfn.IFNA(VLOOKUP(Q26,Lookups!E:F,2,FALSE)&amp;"S","")</f>
        <v/>
      </c>
      <c r="S26" s="46">
        <f>_xlfn.IFNA(VLOOKUP(R26,Costs!B:C,2,FALSE),0)</f>
        <v>0</v>
      </c>
      <c r="T26" s="49"/>
      <c r="U26" s="49"/>
      <c r="V26" s="49"/>
      <c r="W26" s="12" t="str">
        <f t="shared" si="2"/>
        <v/>
      </c>
      <c r="X26" s="12" t="str">
        <f t="shared" si="3"/>
        <v/>
      </c>
      <c r="Y26" s="12" t="str">
        <f t="shared" si="4"/>
        <v/>
      </c>
      <c r="Z26" s="46">
        <f>_xlfn.IFNA(VLOOKUP(W26,Costs!B:C,2,FALSE),0)+_xlfn.IFNA(VLOOKUP(X26,Costs!B:C,2,FALSE),0)+_xlfn.IFNA(VLOOKUP(Y26,Costs!B:C,2,FALSE),0)</f>
        <v>0</v>
      </c>
      <c r="AA26" s="50"/>
      <c r="AB26" s="46">
        <f t="shared" si="6"/>
        <v>0</v>
      </c>
      <c r="AC26" s="50"/>
    </row>
    <row r="27" spans="1:29">
      <c r="A27" s="9" t="str">
        <f t="shared" si="5"/>
        <v/>
      </c>
      <c r="B27" s="53"/>
      <c r="C27" s="47"/>
      <c r="D27" s="47"/>
      <c r="E27" s="12" t="str">
        <f>_xlfn.IFNA(VLOOKUP(C27,Lookups!A:B,2,FALSE)&amp;IF(B27="Yes","L",""),"")</f>
        <v/>
      </c>
      <c r="F27" s="45">
        <f>_xlfn.IFNA(VLOOKUP(E27,Costs!B:C,2,FALSE),0)</f>
        <v>0</v>
      </c>
      <c r="G27" s="48"/>
      <c r="H27" s="11"/>
      <c r="I27" s="48"/>
      <c r="J27" s="49"/>
      <c r="K27" s="50"/>
      <c r="L27" s="49"/>
      <c r="M27" s="49"/>
      <c r="N27" s="51"/>
      <c r="O27" s="10" t="str">
        <f t="shared" si="1"/>
        <v/>
      </c>
      <c r="P27" s="50"/>
      <c r="Q27" s="48"/>
      <c r="R27" s="12" t="str">
        <f>_xlfn.IFNA(VLOOKUP(Q27,Lookups!E:F,2,FALSE)&amp;"S","")</f>
        <v/>
      </c>
      <c r="S27" s="46">
        <f>_xlfn.IFNA(VLOOKUP(R27,Costs!B:C,2,FALSE),0)</f>
        <v>0</v>
      </c>
      <c r="T27" s="49"/>
      <c r="U27" s="49"/>
      <c r="V27" s="49"/>
      <c r="W27" s="12" t="str">
        <f t="shared" si="2"/>
        <v/>
      </c>
      <c r="X27" s="12" t="str">
        <f t="shared" si="3"/>
        <v/>
      </c>
      <c r="Y27" s="12" t="str">
        <f t="shared" si="4"/>
        <v/>
      </c>
      <c r="Z27" s="46">
        <f>_xlfn.IFNA(VLOOKUP(W27,Costs!B:C,2,FALSE),0)+_xlfn.IFNA(VLOOKUP(X27,Costs!B:C,2,FALSE),0)+_xlfn.IFNA(VLOOKUP(Y27,Costs!B:C,2,FALSE),0)</f>
        <v>0</v>
      </c>
      <c r="AA27" s="50"/>
      <c r="AB27" s="46">
        <f t="shared" si="6"/>
        <v>0</v>
      </c>
      <c r="AC27" s="50"/>
    </row>
    <row r="28" spans="1:29">
      <c r="A28" s="9" t="str">
        <f t="shared" si="5"/>
        <v/>
      </c>
      <c r="B28" s="53"/>
      <c r="C28" s="47"/>
      <c r="D28" s="47"/>
      <c r="E28" s="12" t="str">
        <f>_xlfn.IFNA(VLOOKUP(C28,Lookups!A:B,2,FALSE)&amp;IF(B28="Yes","L",""),"")</f>
        <v/>
      </c>
      <c r="F28" s="45">
        <f>_xlfn.IFNA(VLOOKUP(E28,Costs!B:C,2,FALSE),0)</f>
        <v>0</v>
      </c>
      <c r="G28" s="48"/>
      <c r="H28" s="11"/>
      <c r="I28" s="48"/>
      <c r="J28" s="49"/>
      <c r="K28" s="50"/>
      <c r="L28" s="49"/>
      <c r="M28" s="49"/>
      <c r="N28" s="51"/>
      <c r="O28" s="10" t="str">
        <f t="shared" si="1"/>
        <v/>
      </c>
      <c r="P28" s="50"/>
      <c r="Q28" s="48"/>
      <c r="R28" s="12" t="str">
        <f>_xlfn.IFNA(VLOOKUP(Q28,Lookups!E:F,2,FALSE)&amp;"S","")</f>
        <v/>
      </c>
      <c r="S28" s="46">
        <f>_xlfn.IFNA(VLOOKUP(R28,Costs!B:C,2,FALSE),0)</f>
        <v>0</v>
      </c>
      <c r="T28" s="49"/>
      <c r="U28" s="49"/>
      <c r="V28" s="49"/>
      <c r="W28" s="12" t="str">
        <f t="shared" si="2"/>
        <v/>
      </c>
      <c r="X28" s="12" t="str">
        <f t="shared" si="3"/>
        <v/>
      </c>
      <c r="Y28" s="12" t="str">
        <f t="shared" si="4"/>
        <v/>
      </c>
      <c r="Z28" s="46">
        <f>_xlfn.IFNA(VLOOKUP(W28,Costs!B:C,2,FALSE),0)+_xlfn.IFNA(VLOOKUP(X28,Costs!B:C,2,FALSE),0)+_xlfn.IFNA(VLOOKUP(Y28,Costs!B:C,2,FALSE),0)</f>
        <v>0</v>
      </c>
      <c r="AA28" s="50"/>
      <c r="AB28" s="46">
        <f t="shared" si="6"/>
        <v>0</v>
      </c>
      <c r="AC28" s="50"/>
    </row>
    <row r="29" spans="1:29">
      <c r="A29" s="9" t="str">
        <f t="shared" si="5"/>
        <v/>
      </c>
      <c r="B29" s="53"/>
      <c r="C29" s="47"/>
      <c r="D29" s="47"/>
      <c r="E29" s="12" t="str">
        <f>_xlfn.IFNA(VLOOKUP(C29,Lookups!A:B,2,FALSE)&amp;IF(B29="Yes","L",""),"")</f>
        <v/>
      </c>
      <c r="F29" s="45">
        <f>_xlfn.IFNA(VLOOKUP(E29,Costs!B:C,2,FALSE),0)</f>
        <v>0</v>
      </c>
      <c r="G29" s="48"/>
      <c r="H29" s="11"/>
      <c r="I29" s="48"/>
      <c r="J29" s="49"/>
      <c r="K29" s="50"/>
      <c r="L29" s="49"/>
      <c r="M29" s="49"/>
      <c r="N29" s="51"/>
      <c r="O29" s="10" t="str">
        <f t="shared" si="1"/>
        <v/>
      </c>
      <c r="P29" s="50"/>
      <c r="Q29" s="48"/>
      <c r="R29" s="12" t="str">
        <f>_xlfn.IFNA(VLOOKUP(Q29,Lookups!E:F,2,FALSE)&amp;"S","")</f>
        <v/>
      </c>
      <c r="S29" s="46">
        <f>_xlfn.IFNA(VLOOKUP(R29,Costs!B:C,2,FALSE),0)</f>
        <v>0</v>
      </c>
      <c r="T29" s="49"/>
      <c r="U29" s="49"/>
      <c r="V29" s="49"/>
      <c r="W29" s="12" t="str">
        <f t="shared" si="2"/>
        <v/>
      </c>
      <c r="X29" s="12" t="str">
        <f t="shared" si="3"/>
        <v/>
      </c>
      <c r="Y29" s="12" t="str">
        <f t="shared" si="4"/>
        <v/>
      </c>
      <c r="Z29" s="46">
        <f>_xlfn.IFNA(VLOOKUP(W29,Costs!B:C,2,FALSE),0)+_xlfn.IFNA(VLOOKUP(X29,Costs!B:C,2,FALSE),0)+_xlfn.IFNA(VLOOKUP(Y29,Costs!B:C,2,FALSE),0)</f>
        <v>0</v>
      </c>
      <c r="AA29" s="50"/>
      <c r="AB29" s="46">
        <f t="shared" si="6"/>
        <v>0</v>
      </c>
      <c r="AC29" s="50"/>
    </row>
    <row r="30" spans="1:29">
      <c r="A30" s="9" t="str">
        <f t="shared" si="5"/>
        <v/>
      </c>
      <c r="B30" s="53"/>
      <c r="C30" s="47"/>
      <c r="D30" s="47"/>
      <c r="E30" s="12" t="str">
        <f>_xlfn.IFNA(VLOOKUP(C30,Lookups!A:B,2,FALSE)&amp;IF(B30="Yes","L",""),"")</f>
        <v/>
      </c>
      <c r="F30" s="45">
        <f>_xlfn.IFNA(VLOOKUP(E30,Costs!B:C,2,FALSE),0)</f>
        <v>0</v>
      </c>
      <c r="G30" s="48"/>
      <c r="H30" s="11"/>
      <c r="I30" s="48"/>
      <c r="J30" s="49"/>
      <c r="K30" s="50"/>
      <c r="L30" s="49"/>
      <c r="M30" s="49"/>
      <c r="N30" s="51"/>
      <c r="O30" s="10" t="str">
        <f t="shared" si="1"/>
        <v/>
      </c>
      <c r="P30" s="50"/>
      <c r="Q30" s="48"/>
      <c r="R30" s="12" t="str">
        <f>_xlfn.IFNA(VLOOKUP(Q30,Lookups!E:F,2,FALSE)&amp;"S","")</f>
        <v/>
      </c>
      <c r="S30" s="46">
        <f>_xlfn.IFNA(VLOOKUP(R30,Costs!B:C,2,FALSE),0)</f>
        <v>0</v>
      </c>
      <c r="T30" s="49"/>
      <c r="U30" s="49"/>
      <c r="V30" s="49"/>
      <c r="W30" s="12" t="str">
        <f t="shared" si="2"/>
        <v/>
      </c>
      <c r="X30" s="12" t="str">
        <f t="shared" si="3"/>
        <v/>
      </c>
      <c r="Y30" s="12" t="str">
        <f t="shared" si="4"/>
        <v/>
      </c>
      <c r="Z30" s="46">
        <f>_xlfn.IFNA(VLOOKUP(W30,Costs!B:C,2,FALSE),0)+_xlfn.IFNA(VLOOKUP(X30,Costs!B:C,2,FALSE),0)+_xlfn.IFNA(VLOOKUP(Y30,Costs!B:C,2,FALSE),0)</f>
        <v>0</v>
      </c>
      <c r="AA30" s="50"/>
      <c r="AB30" s="46">
        <f t="shared" si="6"/>
        <v>0</v>
      </c>
      <c r="AC30" s="50"/>
    </row>
    <row r="31" spans="1:29">
      <c r="A31" s="9" t="str">
        <f t="shared" si="5"/>
        <v/>
      </c>
      <c r="B31" s="53"/>
      <c r="C31" s="47"/>
      <c r="D31" s="47"/>
      <c r="E31" s="12" t="str">
        <f>_xlfn.IFNA(VLOOKUP(C31,Lookups!A:B,2,FALSE)&amp;IF(B31="Yes","L",""),"")</f>
        <v/>
      </c>
      <c r="F31" s="45">
        <f>_xlfn.IFNA(VLOOKUP(E31,Costs!B:C,2,FALSE),0)</f>
        <v>0</v>
      </c>
      <c r="G31" s="48"/>
      <c r="H31" s="11"/>
      <c r="I31" s="48"/>
      <c r="J31" s="49"/>
      <c r="K31" s="50"/>
      <c r="L31" s="49"/>
      <c r="M31" s="49"/>
      <c r="N31" s="51"/>
      <c r="O31" s="10" t="str">
        <f t="shared" si="1"/>
        <v/>
      </c>
      <c r="P31" s="50"/>
      <c r="Q31" s="48"/>
      <c r="R31" s="12" t="str">
        <f>_xlfn.IFNA(VLOOKUP(Q31,Lookups!E:F,2,FALSE)&amp;"S","")</f>
        <v/>
      </c>
      <c r="S31" s="46">
        <f>_xlfn.IFNA(VLOOKUP(R31,Costs!B:C,2,FALSE),0)</f>
        <v>0</v>
      </c>
      <c r="T31" s="49"/>
      <c r="U31" s="49"/>
      <c r="V31" s="49"/>
      <c r="W31" s="12" t="str">
        <f t="shared" si="2"/>
        <v/>
      </c>
      <c r="X31" s="12" t="str">
        <f t="shared" si="3"/>
        <v/>
      </c>
      <c r="Y31" s="12" t="str">
        <f t="shared" si="4"/>
        <v/>
      </c>
      <c r="Z31" s="46">
        <f>_xlfn.IFNA(VLOOKUP(W31,Costs!B:C,2,FALSE),0)+_xlfn.IFNA(VLOOKUP(X31,Costs!B:C,2,FALSE),0)+_xlfn.IFNA(VLOOKUP(Y31,Costs!B:C,2,FALSE),0)</f>
        <v>0</v>
      </c>
      <c r="AA31" s="50"/>
      <c r="AB31" s="46">
        <f t="shared" si="6"/>
        <v>0</v>
      </c>
      <c r="AC31" s="50"/>
    </row>
    <row r="32" spans="1:29">
      <c r="A32" s="9" t="str">
        <f t="shared" si="5"/>
        <v/>
      </c>
      <c r="B32" s="53"/>
      <c r="C32" s="47"/>
      <c r="D32" s="47"/>
      <c r="E32" s="12" t="str">
        <f>_xlfn.IFNA(VLOOKUP(C32,Lookups!A:B,2,FALSE)&amp;IF(B32="Yes","L",""),"")</f>
        <v/>
      </c>
      <c r="F32" s="45">
        <f>_xlfn.IFNA(VLOOKUP(E32,Costs!B:C,2,FALSE),0)</f>
        <v>0</v>
      </c>
      <c r="G32" s="48"/>
      <c r="H32" s="11"/>
      <c r="I32" s="48"/>
      <c r="J32" s="49"/>
      <c r="K32" s="50"/>
      <c r="L32" s="49"/>
      <c r="M32" s="49"/>
      <c r="N32" s="51"/>
      <c r="O32" s="10" t="str">
        <f t="shared" si="1"/>
        <v/>
      </c>
      <c r="P32" s="50"/>
      <c r="Q32" s="48"/>
      <c r="R32" s="12" t="str">
        <f>_xlfn.IFNA(VLOOKUP(Q32,Lookups!E:F,2,FALSE)&amp;"S","")</f>
        <v/>
      </c>
      <c r="S32" s="46">
        <f>_xlfn.IFNA(VLOOKUP(R32,Costs!B:C,2,FALSE),0)</f>
        <v>0</v>
      </c>
      <c r="T32" s="49"/>
      <c r="U32" s="49"/>
      <c r="V32" s="49"/>
      <c r="W32" s="12" t="str">
        <f t="shared" si="2"/>
        <v/>
      </c>
      <c r="X32" s="12" t="str">
        <f t="shared" si="3"/>
        <v/>
      </c>
      <c r="Y32" s="12" t="str">
        <f t="shared" si="4"/>
        <v/>
      </c>
      <c r="Z32" s="46">
        <f>_xlfn.IFNA(VLOOKUP(W32,Costs!B:C,2,FALSE),0)+_xlfn.IFNA(VLOOKUP(X32,Costs!B:C,2,FALSE),0)+_xlfn.IFNA(VLOOKUP(Y32,Costs!B:C,2,FALSE),0)</f>
        <v>0</v>
      </c>
      <c r="AA32" s="50"/>
      <c r="AB32" s="46">
        <f t="shared" si="6"/>
        <v>0</v>
      </c>
      <c r="AC32" s="50"/>
    </row>
    <row r="33" spans="1:29">
      <c r="A33" s="9" t="str">
        <f t="shared" si="5"/>
        <v/>
      </c>
      <c r="B33" s="53"/>
      <c r="C33" s="47"/>
      <c r="D33" s="47"/>
      <c r="E33" s="12" t="str">
        <f>_xlfn.IFNA(VLOOKUP(C33,Lookups!A:B,2,FALSE)&amp;IF(B33="Yes","L",""),"")</f>
        <v/>
      </c>
      <c r="F33" s="45">
        <f>_xlfn.IFNA(VLOOKUP(E33,Costs!B:C,2,FALSE),0)</f>
        <v>0</v>
      </c>
      <c r="G33" s="48"/>
      <c r="H33" s="11"/>
      <c r="I33" s="48"/>
      <c r="J33" s="49"/>
      <c r="K33" s="50"/>
      <c r="L33" s="49"/>
      <c r="M33" s="49"/>
      <c r="N33" s="51"/>
      <c r="O33" s="10" t="str">
        <f t="shared" si="1"/>
        <v/>
      </c>
      <c r="P33" s="50"/>
      <c r="Q33" s="48"/>
      <c r="R33" s="12" t="str">
        <f>_xlfn.IFNA(VLOOKUP(Q33,Lookups!E:F,2,FALSE)&amp;"S","")</f>
        <v/>
      </c>
      <c r="S33" s="46">
        <f>_xlfn.IFNA(VLOOKUP(R33,Costs!B:C,2,FALSE),0)</f>
        <v>0</v>
      </c>
      <c r="T33" s="49"/>
      <c r="U33" s="49"/>
      <c r="V33" s="49"/>
      <c r="W33" s="12" t="str">
        <f t="shared" si="2"/>
        <v/>
      </c>
      <c r="X33" s="12" t="str">
        <f t="shared" si="3"/>
        <v/>
      </c>
      <c r="Y33" s="12" t="str">
        <f t="shared" si="4"/>
        <v/>
      </c>
      <c r="Z33" s="46">
        <f>_xlfn.IFNA(VLOOKUP(W33,Costs!B:C,2,FALSE),0)+_xlfn.IFNA(VLOOKUP(X33,Costs!B:C,2,FALSE),0)+_xlfn.IFNA(VLOOKUP(Y33,Costs!B:C,2,FALSE),0)</f>
        <v>0</v>
      </c>
      <c r="AA33" s="50"/>
      <c r="AB33" s="46">
        <f t="shared" si="6"/>
        <v>0</v>
      </c>
      <c r="AC33" s="50"/>
    </row>
    <row r="34" spans="1:29">
      <c r="A34" s="9" t="str">
        <f t="shared" si="5"/>
        <v/>
      </c>
      <c r="B34" s="53"/>
      <c r="C34" s="47"/>
      <c r="D34" s="47"/>
      <c r="E34" s="12" t="str">
        <f>_xlfn.IFNA(VLOOKUP(C34,Lookups!A:B,2,FALSE)&amp;IF(B34="Yes","L",""),"")</f>
        <v/>
      </c>
      <c r="F34" s="45">
        <f>_xlfn.IFNA(VLOOKUP(E34,Costs!B:C,2,FALSE),0)</f>
        <v>0</v>
      </c>
      <c r="G34" s="48"/>
      <c r="H34" s="11"/>
      <c r="I34" s="48"/>
      <c r="J34" s="49"/>
      <c r="K34" s="50"/>
      <c r="L34" s="49"/>
      <c r="M34" s="49"/>
      <c r="N34" s="51"/>
      <c r="O34" s="10" t="str">
        <f t="shared" si="1"/>
        <v/>
      </c>
      <c r="P34" s="50"/>
      <c r="Q34" s="48"/>
      <c r="R34" s="12" t="str">
        <f>_xlfn.IFNA(VLOOKUP(Q34,Lookups!E:F,2,FALSE)&amp;"S","")</f>
        <v/>
      </c>
      <c r="S34" s="46">
        <f>_xlfn.IFNA(VLOOKUP(R34,Costs!B:C,2,FALSE),0)</f>
        <v>0</v>
      </c>
      <c r="T34" s="49"/>
      <c r="U34" s="49"/>
      <c r="V34" s="49"/>
      <c r="W34" s="12" t="str">
        <f t="shared" si="2"/>
        <v/>
      </c>
      <c r="X34" s="12" t="str">
        <f t="shared" si="3"/>
        <v/>
      </c>
      <c r="Y34" s="12" t="str">
        <f t="shared" si="4"/>
        <v/>
      </c>
      <c r="Z34" s="46">
        <f>_xlfn.IFNA(VLOOKUP(W34,Costs!B:C,2,FALSE),0)+_xlfn.IFNA(VLOOKUP(X34,Costs!B:C,2,FALSE),0)+_xlfn.IFNA(VLOOKUP(Y34,Costs!B:C,2,FALSE),0)</f>
        <v>0</v>
      </c>
      <c r="AA34" s="50"/>
      <c r="AB34" s="46">
        <f t="shared" si="6"/>
        <v>0</v>
      </c>
      <c r="AC34" s="50"/>
    </row>
    <row r="35" spans="1:29">
      <c r="A35" s="9" t="str">
        <f t="shared" si="5"/>
        <v/>
      </c>
      <c r="B35" s="53"/>
      <c r="C35" s="47"/>
      <c r="D35" s="47"/>
      <c r="E35" s="12" t="str">
        <f>_xlfn.IFNA(VLOOKUP(C35,Lookups!A:B,2,FALSE)&amp;IF(B35="Yes","L",""),"")</f>
        <v/>
      </c>
      <c r="F35" s="45">
        <f>_xlfn.IFNA(VLOOKUP(E35,Costs!B:C,2,FALSE),0)</f>
        <v>0</v>
      </c>
      <c r="G35" s="48"/>
      <c r="H35" s="11"/>
      <c r="I35" s="48"/>
      <c r="J35" s="49"/>
      <c r="K35" s="50"/>
      <c r="L35" s="49"/>
      <c r="M35" s="49"/>
      <c r="N35" s="51"/>
      <c r="O35" s="10" t="str">
        <f t="shared" si="1"/>
        <v/>
      </c>
      <c r="P35" s="50"/>
      <c r="Q35" s="48"/>
      <c r="R35" s="12" t="str">
        <f>_xlfn.IFNA(VLOOKUP(Q35,Lookups!E:F,2,FALSE)&amp;"S","")</f>
        <v/>
      </c>
      <c r="S35" s="46">
        <f>_xlfn.IFNA(VLOOKUP(R35,Costs!B:C,2,FALSE),0)</f>
        <v>0</v>
      </c>
      <c r="T35" s="49"/>
      <c r="U35" s="49"/>
      <c r="V35" s="49"/>
      <c r="W35" s="12" t="str">
        <f t="shared" si="2"/>
        <v/>
      </c>
      <c r="X35" s="12" t="str">
        <f t="shared" si="3"/>
        <v/>
      </c>
      <c r="Y35" s="12" t="str">
        <f t="shared" si="4"/>
        <v/>
      </c>
      <c r="Z35" s="46">
        <f>_xlfn.IFNA(VLOOKUP(W35,Costs!B:C,2,FALSE),0)+_xlfn.IFNA(VLOOKUP(X35,Costs!B:C,2,FALSE),0)+_xlfn.IFNA(VLOOKUP(Y35,Costs!B:C,2,FALSE),0)</f>
        <v>0</v>
      </c>
      <c r="AA35" s="50"/>
      <c r="AB35" s="46">
        <f t="shared" si="6"/>
        <v>0</v>
      </c>
      <c r="AC35" s="50"/>
    </row>
    <row r="36" spans="1:29">
      <c r="A36" s="9" t="str">
        <f t="shared" si="5"/>
        <v/>
      </c>
      <c r="B36" s="53"/>
      <c r="C36" s="47"/>
      <c r="D36" s="47"/>
      <c r="E36" s="12" t="str">
        <f>_xlfn.IFNA(VLOOKUP(C36,Lookups!A:B,2,FALSE)&amp;IF(B36="Yes","L",""),"")</f>
        <v/>
      </c>
      <c r="F36" s="45">
        <f>_xlfn.IFNA(VLOOKUP(E36,Costs!B:C,2,FALSE),0)</f>
        <v>0</v>
      </c>
      <c r="G36" s="48"/>
      <c r="H36" s="11"/>
      <c r="I36" s="48"/>
      <c r="J36" s="49"/>
      <c r="K36" s="50"/>
      <c r="L36" s="49"/>
      <c r="M36" s="49"/>
      <c r="N36" s="51"/>
      <c r="O36" s="10" t="str">
        <f t="shared" si="1"/>
        <v/>
      </c>
      <c r="P36" s="50"/>
      <c r="Q36" s="48"/>
      <c r="R36" s="12" t="str">
        <f>_xlfn.IFNA(VLOOKUP(Q36,Lookups!E:F,2,FALSE)&amp;"S","")</f>
        <v/>
      </c>
      <c r="S36" s="46">
        <f>_xlfn.IFNA(VLOOKUP(R36,Costs!B:C,2,FALSE),0)</f>
        <v>0</v>
      </c>
      <c r="T36" s="49"/>
      <c r="U36" s="49"/>
      <c r="V36" s="49"/>
      <c r="W36" s="12" t="str">
        <f t="shared" si="2"/>
        <v/>
      </c>
      <c r="X36" s="12" t="str">
        <f t="shared" si="3"/>
        <v/>
      </c>
      <c r="Y36" s="12" t="str">
        <f t="shared" si="4"/>
        <v/>
      </c>
      <c r="Z36" s="46">
        <f>_xlfn.IFNA(VLOOKUP(W36,Costs!B:C,2,FALSE),0)+_xlfn.IFNA(VLOOKUP(X36,Costs!B:C,2,FALSE),0)+_xlfn.IFNA(VLOOKUP(Y36,Costs!B:C,2,FALSE),0)</f>
        <v>0</v>
      </c>
      <c r="AA36" s="50"/>
      <c r="AB36" s="46">
        <f t="shared" si="6"/>
        <v>0</v>
      </c>
      <c r="AC36" s="50"/>
    </row>
    <row r="37" spans="1:29">
      <c r="A37" s="9" t="str">
        <f t="shared" si="5"/>
        <v/>
      </c>
      <c r="B37" s="53"/>
      <c r="C37" s="47"/>
      <c r="D37" s="47"/>
      <c r="E37" s="12" t="str">
        <f>_xlfn.IFNA(VLOOKUP(C37,Lookups!A:B,2,FALSE)&amp;IF(B37="Yes","L",""),"")</f>
        <v/>
      </c>
      <c r="F37" s="45">
        <f>_xlfn.IFNA(VLOOKUP(E37,Costs!B:C,2,FALSE),0)</f>
        <v>0</v>
      </c>
      <c r="G37" s="48"/>
      <c r="H37" s="11"/>
      <c r="I37" s="48"/>
      <c r="J37" s="49"/>
      <c r="K37" s="50"/>
      <c r="L37" s="49"/>
      <c r="M37" s="49"/>
      <c r="N37" s="51"/>
      <c r="O37" s="10" t="str">
        <f t="shared" si="1"/>
        <v/>
      </c>
      <c r="P37" s="50"/>
      <c r="Q37" s="48"/>
      <c r="R37" s="12" t="str">
        <f>_xlfn.IFNA(VLOOKUP(Q37,Lookups!E:F,2,FALSE)&amp;"S","")</f>
        <v/>
      </c>
      <c r="S37" s="46">
        <f>_xlfn.IFNA(VLOOKUP(R37,Costs!B:C,2,FALSE),0)</f>
        <v>0</v>
      </c>
      <c r="T37" s="49"/>
      <c r="U37" s="49"/>
      <c r="V37" s="49"/>
      <c r="W37" s="12" t="str">
        <f t="shared" si="2"/>
        <v/>
      </c>
      <c r="X37" s="12" t="str">
        <f t="shared" si="3"/>
        <v/>
      </c>
      <c r="Y37" s="12" t="str">
        <f t="shared" si="4"/>
        <v/>
      </c>
      <c r="Z37" s="46">
        <f>_xlfn.IFNA(VLOOKUP(W37,Costs!B:C,2,FALSE),0)+_xlfn.IFNA(VLOOKUP(X37,Costs!B:C,2,FALSE),0)+_xlfn.IFNA(VLOOKUP(Y37,Costs!B:C,2,FALSE),0)</f>
        <v>0</v>
      </c>
      <c r="AA37" s="50"/>
      <c r="AB37" s="46">
        <f t="shared" si="6"/>
        <v>0</v>
      </c>
      <c r="AC37" s="50"/>
    </row>
    <row r="38" spans="1:29">
      <c r="A38" s="9" t="str">
        <f t="shared" si="5"/>
        <v/>
      </c>
      <c r="B38" s="53"/>
      <c r="C38" s="47"/>
      <c r="D38" s="47"/>
      <c r="E38" s="12" t="str">
        <f>_xlfn.IFNA(VLOOKUP(C38,Lookups!A:B,2,FALSE)&amp;IF(B38="Yes","L",""),"")</f>
        <v/>
      </c>
      <c r="F38" s="45">
        <f>_xlfn.IFNA(VLOOKUP(E38,Costs!B:C,2,FALSE),0)</f>
        <v>0</v>
      </c>
      <c r="G38" s="48"/>
      <c r="H38" s="11"/>
      <c r="I38" s="48"/>
      <c r="J38" s="49"/>
      <c r="K38" s="50"/>
      <c r="L38" s="49"/>
      <c r="M38" s="49"/>
      <c r="N38" s="51"/>
      <c r="O38" s="10" t="str">
        <f t="shared" si="1"/>
        <v/>
      </c>
      <c r="P38" s="50"/>
      <c r="Q38" s="48"/>
      <c r="R38" s="12" t="str">
        <f>_xlfn.IFNA(VLOOKUP(Q38,Lookups!E:F,2,FALSE)&amp;"S","")</f>
        <v/>
      </c>
      <c r="S38" s="46">
        <f>_xlfn.IFNA(VLOOKUP(R38,Costs!B:C,2,FALSE),0)</f>
        <v>0</v>
      </c>
      <c r="T38" s="49"/>
      <c r="U38" s="49"/>
      <c r="V38" s="49"/>
      <c r="W38" s="12" t="str">
        <f t="shared" si="2"/>
        <v/>
      </c>
      <c r="X38" s="12" t="str">
        <f t="shared" si="3"/>
        <v/>
      </c>
      <c r="Y38" s="12" t="str">
        <f t="shared" si="4"/>
        <v/>
      </c>
      <c r="Z38" s="46">
        <f>_xlfn.IFNA(VLOOKUP(W38,Costs!B:C,2,FALSE),0)+_xlfn.IFNA(VLOOKUP(X38,Costs!B:C,2,FALSE),0)+_xlfn.IFNA(VLOOKUP(Y38,Costs!B:C,2,FALSE),0)</f>
        <v>0</v>
      </c>
      <c r="AA38" s="50"/>
      <c r="AB38" s="46">
        <f t="shared" si="6"/>
        <v>0</v>
      </c>
      <c r="AC38" s="50"/>
    </row>
    <row r="39" spans="1:29">
      <c r="A39" s="9" t="str">
        <f t="shared" si="5"/>
        <v/>
      </c>
      <c r="B39" s="53"/>
      <c r="C39" s="47"/>
      <c r="D39" s="47"/>
      <c r="E39" s="12" t="str">
        <f>_xlfn.IFNA(VLOOKUP(C39,Lookups!A:B,2,FALSE)&amp;IF(B39="Yes","L",""),"")</f>
        <v/>
      </c>
      <c r="F39" s="45">
        <f>_xlfn.IFNA(VLOOKUP(E39,Costs!B:C,2,FALSE),0)</f>
        <v>0</v>
      </c>
      <c r="G39" s="48"/>
      <c r="H39" s="11"/>
      <c r="I39" s="48"/>
      <c r="J39" s="49"/>
      <c r="K39" s="50"/>
      <c r="L39" s="49"/>
      <c r="M39" s="49"/>
      <c r="N39" s="51"/>
      <c r="O39" s="10" t="str">
        <f t="shared" si="1"/>
        <v/>
      </c>
      <c r="P39" s="50"/>
      <c r="Q39" s="48"/>
      <c r="R39" s="12" t="str">
        <f>_xlfn.IFNA(VLOOKUP(Q39,Lookups!E:F,2,FALSE)&amp;"S","")</f>
        <v/>
      </c>
      <c r="S39" s="46">
        <f>_xlfn.IFNA(VLOOKUP(R39,Costs!B:C,2,FALSE),0)</f>
        <v>0</v>
      </c>
      <c r="T39" s="49"/>
      <c r="U39" s="49"/>
      <c r="V39" s="49"/>
      <c r="W39" s="12" t="str">
        <f t="shared" si="2"/>
        <v/>
      </c>
      <c r="X39" s="12" t="str">
        <f t="shared" si="3"/>
        <v/>
      </c>
      <c r="Y39" s="12" t="str">
        <f t="shared" si="4"/>
        <v/>
      </c>
      <c r="Z39" s="46">
        <f>_xlfn.IFNA(VLOOKUP(W39,Costs!B:C,2,FALSE),0)+_xlfn.IFNA(VLOOKUP(X39,Costs!B:C,2,FALSE),0)+_xlfn.IFNA(VLOOKUP(Y39,Costs!B:C,2,FALSE),0)</f>
        <v>0</v>
      </c>
      <c r="AA39" s="50"/>
      <c r="AB39" s="46">
        <f t="shared" si="6"/>
        <v>0</v>
      </c>
      <c r="AC39" s="50"/>
    </row>
    <row r="40" spans="1:29">
      <c r="A40" s="9" t="str">
        <f t="shared" si="5"/>
        <v/>
      </c>
      <c r="B40" s="53"/>
      <c r="C40" s="47"/>
      <c r="D40" s="47"/>
      <c r="E40" s="12" t="str">
        <f>_xlfn.IFNA(VLOOKUP(C40,Lookups!A:B,2,FALSE)&amp;IF(B40="Yes","L",""),"")</f>
        <v/>
      </c>
      <c r="F40" s="45">
        <f>_xlfn.IFNA(VLOOKUP(E40,Costs!B:C,2,FALSE),0)</f>
        <v>0</v>
      </c>
      <c r="G40" s="48"/>
      <c r="H40" s="11"/>
      <c r="I40" s="48"/>
      <c r="J40" s="49"/>
      <c r="K40" s="50"/>
      <c r="L40" s="49"/>
      <c r="M40" s="49"/>
      <c r="N40" s="51"/>
      <c r="O40" s="10" t="str">
        <f t="shared" si="1"/>
        <v/>
      </c>
      <c r="P40" s="50"/>
      <c r="Q40" s="48"/>
      <c r="R40" s="12" t="str">
        <f>_xlfn.IFNA(VLOOKUP(Q40,Lookups!E:F,2,FALSE)&amp;"S","")</f>
        <v/>
      </c>
      <c r="S40" s="46">
        <f>_xlfn.IFNA(VLOOKUP(R40,Costs!B:C,2,FALSE),0)</f>
        <v>0</v>
      </c>
      <c r="T40" s="49"/>
      <c r="U40" s="49"/>
      <c r="V40" s="49"/>
      <c r="W40" s="12" t="str">
        <f t="shared" si="2"/>
        <v/>
      </c>
      <c r="X40" s="12" t="str">
        <f t="shared" si="3"/>
        <v/>
      </c>
      <c r="Y40" s="12" t="str">
        <f t="shared" si="4"/>
        <v/>
      </c>
      <c r="Z40" s="46">
        <f>_xlfn.IFNA(VLOOKUP(W40,Costs!B:C,2,FALSE),0)+_xlfn.IFNA(VLOOKUP(X40,Costs!B:C,2,FALSE),0)+_xlfn.IFNA(VLOOKUP(Y40,Costs!B:C,2,FALSE),0)</f>
        <v>0</v>
      </c>
      <c r="AA40" s="50"/>
      <c r="AB40" s="46">
        <f t="shared" si="6"/>
        <v>0</v>
      </c>
      <c r="AC40" s="50"/>
    </row>
    <row r="41" spans="1:29">
      <c r="A41" s="9" t="str">
        <f t="shared" si="5"/>
        <v/>
      </c>
      <c r="B41" s="53"/>
      <c r="C41" s="47"/>
      <c r="D41" s="47"/>
      <c r="E41" s="12" t="str">
        <f>_xlfn.IFNA(VLOOKUP(C41,Lookups!A:B,2,FALSE)&amp;IF(B41="Yes","L",""),"")</f>
        <v/>
      </c>
      <c r="F41" s="45">
        <f>_xlfn.IFNA(VLOOKUP(E41,Costs!B:C,2,FALSE),0)</f>
        <v>0</v>
      </c>
      <c r="G41" s="48"/>
      <c r="H41" s="11"/>
      <c r="I41" s="48"/>
      <c r="J41" s="49"/>
      <c r="K41" s="50"/>
      <c r="L41" s="49"/>
      <c r="M41" s="49"/>
      <c r="N41" s="51"/>
      <c r="O41" s="10" t="str">
        <f t="shared" si="1"/>
        <v/>
      </c>
      <c r="P41" s="50"/>
      <c r="Q41" s="48"/>
      <c r="R41" s="12" t="str">
        <f>_xlfn.IFNA(VLOOKUP(Q41,Lookups!E:F,2,FALSE)&amp;"S","")</f>
        <v/>
      </c>
      <c r="S41" s="46">
        <f>_xlfn.IFNA(VLOOKUP(R41,Costs!B:C,2,FALSE),0)</f>
        <v>0</v>
      </c>
      <c r="T41" s="49"/>
      <c r="U41" s="49"/>
      <c r="V41" s="49"/>
      <c r="W41" s="12" t="str">
        <f t="shared" si="2"/>
        <v/>
      </c>
      <c r="X41" s="12" t="str">
        <f t="shared" si="3"/>
        <v/>
      </c>
      <c r="Y41" s="12" t="str">
        <f t="shared" si="4"/>
        <v/>
      </c>
      <c r="Z41" s="46">
        <f>_xlfn.IFNA(VLOOKUP(W41,Costs!B:C,2,FALSE),0)+_xlfn.IFNA(VLOOKUP(X41,Costs!B:C,2,FALSE),0)+_xlfn.IFNA(VLOOKUP(Y41,Costs!B:C,2,FALSE),0)</f>
        <v>0</v>
      </c>
      <c r="AA41" s="50"/>
      <c r="AB41" s="46">
        <f t="shared" si="6"/>
        <v>0</v>
      </c>
      <c r="AC41" s="50"/>
    </row>
    <row r="42" spans="1:29">
      <c r="A42" s="9" t="str">
        <f t="shared" si="5"/>
        <v/>
      </c>
      <c r="B42" s="53"/>
      <c r="C42" s="47"/>
      <c r="D42" s="47"/>
      <c r="E42" s="12" t="str">
        <f>_xlfn.IFNA(VLOOKUP(C42,Lookups!A:B,2,FALSE)&amp;IF(B42="Yes","L",""),"")</f>
        <v/>
      </c>
      <c r="F42" s="45">
        <f>_xlfn.IFNA(VLOOKUP(E42,Costs!B:C,2,FALSE),0)</f>
        <v>0</v>
      </c>
      <c r="G42" s="48"/>
      <c r="H42" s="11"/>
      <c r="I42" s="48"/>
      <c r="J42" s="49"/>
      <c r="K42" s="50"/>
      <c r="L42" s="49"/>
      <c r="M42" s="49"/>
      <c r="N42" s="51"/>
      <c r="O42" s="10" t="str">
        <f t="shared" si="1"/>
        <v/>
      </c>
      <c r="P42" s="50"/>
      <c r="Q42" s="48"/>
      <c r="R42" s="12" t="str">
        <f>_xlfn.IFNA(VLOOKUP(Q42,Lookups!E:F,2,FALSE)&amp;"S","")</f>
        <v/>
      </c>
      <c r="S42" s="46">
        <f>_xlfn.IFNA(VLOOKUP(R42,Costs!B:C,2,FALSE),0)</f>
        <v>0</v>
      </c>
      <c r="T42" s="49"/>
      <c r="U42" s="49"/>
      <c r="V42" s="49"/>
      <c r="W42" s="12" t="str">
        <f t="shared" si="2"/>
        <v/>
      </c>
      <c r="X42" s="12" t="str">
        <f t="shared" si="3"/>
        <v/>
      </c>
      <c r="Y42" s="12" t="str">
        <f t="shared" si="4"/>
        <v/>
      </c>
      <c r="Z42" s="46">
        <f>_xlfn.IFNA(VLOOKUP(W42,Costs!B:C,2,FALSE),0)+_xlfn.IFNA(VLOOKUP(X42,Costs!B:C,2,FALSE),0)+_xlfn.IFNA(VLOOKUP(Y42,Costs!B:C,2,FALSE),0)</f>
        <v>0</v>
      </c>
      <c r="AA42" s="50"/>
      <c r="AB42" s="46">
        <f t="shared" si="6"/>
        <v>0</v>
      </c>
      <c r="AC42" s="50"/>
    </row>
    <row r="43" spans="1:29">
      <c r="A43" s="9" t="str">
        <f t="shared" si="5"/>
        <v/>
      </c>
      <c r="B43" s="53"/>
      <c r="C43" s="47"/>
      <c r="D43" s="47"/>
      <c r="E43" s="12" t="str">
        <f>_xlfn.IFNA(VLOOKUP(C43,Lookups!A:B,2,FALSE)&amp;IF(B43="Yes","L",""),"")</f>
        <v/>
      </c>
      <c r="F43" s="45">
        <f>_xlfn.IFNA(VLOOKUP(E43,Costs!B:C,2,FALSE),0)</f>
        <v>0</v>
      </c>
      <c r="G43" s="48"/>
      <c r="H43" s="11"/>
      <c r="I43" s="48"/>
      <c r="J43" s="49"/>
      <c r="K43" s="50"/>
      <c r="L43" s="49"/>
      <c r="M43" s="49"/>
      <c r="N43" s="51"/>
      <c r="O43" s="10" t="str">
        <f t="shared" si="1"/>
        <v/>
      </c>
      <c r="P43" s="50"/>
      <c r="Q43" s="48"/>
      <c r="R43" s="12" t="str">
        <f>_xlfn.IFNA(VLOOKUP(Q43,Lookups!E:F,2,FALSE)&amp;"S","")</f>
        <v/>
      </c>
      <c r="S43" s="46">
        <f>_xlfn.IFNA(VLOOKUP(R43,Costs!B:C,2,FALSE),0)</f>
        <v>0</v>
      </c>
      <c r="T43" s="49"/>
      <c r="U43" s="49"/>
      <c r="V43" s="49"/>
      <c r="W43" s="12" t="str">
        <f t="shared" si="2"/>
        <v/>
      </c>
      <c r="X43" s="12" t="str">
        <f t="shared" si="3"/>
        <v/>
      </c>
      <c r="Y43" s="12" t="str">
        <f t="shared" si="4"/>
        <v/>
      </c>
      <c r="Z43" s="46">
        <f>_xlfn.IFNA(VLOOKUP(W43,Costs!B:C,2,FALSE),0)+_xlfn.IFNA(VLOOKUP(X43,Costs!B:C,2,FALSE),0)+_xlfn.IFNA(VLOOKUP(Y43,Costs!B:C,2,FALSE),0)</f>
        <v>0</v>
      </c>
      <c r="AA43" s="50"/>
      <c r="AB43" s="46">
        <f t="shared" si="6"/>
        <v>0</v>
      </c>
      <c r="AC43" s="50"/>
    </row>
    <row r="44" spans="1:29">
      <c r="A44" s="9" t="str">
        <f t="shared" si="5"/>
        <v/>
      </c>
      <c r="B44" s="53"/>
      <c r="C44" s="47"/>
      <c r="D44" s="47"/>
      <c r="E44" s="12" t="str">
        <f>_xlfn.IFNA(VLOOKUP(C44,Lookups!A:B,2,FALSE)&amp;IF(B44="Yes","L",""),"")</f>
        <v/>
      </c>
      <c r="F44" s="45">
        <f>_xlfn.IFNA(VLOOKUP(E44,Costs!B:C,2,FALSE),0)</f>
        <v>0</v>
      </c>
      <c r="G44" s="48"/>
      <c r="H44" s="11"/>
      <c r="I44" s="48"/>
      <c r="J44" s="49"/>
      <c r="K44" s="50"/>
      <c r="L44" s="49"/>
      <c r="M44" s="49"/>
      <c r="N44" s="51"/>
      <c r="O44" s="10" t="str">
        <f t="shared" si="1"/>
        <v/>
      </c>
      <c r="P44" s="50"/>
      <c r="Q44" s="48"/>
      <c r="R44" s="12" t="str">
        <f>_xlfn.IFNA(VLOOKUP(Q44,Lookups!E:F,2,FALSE)&amp;"S","")</f>
        <v/>
      </c>
      <c r="S44" s="46">
        <f>_xlfn.IFNA(VLOOKUP(R44,Costs!B:C,2,FALSE),0)</f>
        <v>0</v>
      </c>
      <c r="T44" s="49"/>
      <c r="U44" s="49"/>
      <c r="V44" s="49"/>
      <c r="W44" s="12" t="str">
        <f t="shared" si="2"/>
        <v/>
      </c>
      <c r="X44" s="12" t="str">
        <f t="shared" si="3"/>
        <v/>
      </c>
      <c r="Y44" s="12" t="str">
        <f t="shared" si="4"/>
        <v/>
      </c>
      <c r="Z44" s="46">
        <f>_xlfn.IFNA(VLOOKUP(W44,Costs!B:C,2,FALSE),0)+_xlfn.IFNA(VLOOKUP(X44,Costs!B:C,2,FALSE),0)+_xlfn.IFNA(VLOOKUP(Y44,Costs!B:C,2,FALSE),0)</f>
        <v>0</v>
      </c>
      <c r="AA44" s="50"/>
      <c r="AB44" s="46">
        <f t="shared" si="6"/>
        <v>0</v>
      </c>
      <c r="AC44" s="50"/>
    </row>
    <row r="45" spans="1:29">
      <c r="A45" s="9" t="str">
        <f t="shared" si="5"/>
        <v/>
      </c>
      <c r="B45" s="53"/>
      <c r="C45" s="47"/>
      <c r="D45" s="47"/>
      <c r="E45" s="12" t="str">
        <f>_xlfn.IFNA(VLOOKUP(C45,Lookups!A:B,2,FALSE)&amp;IF(B45="Yes","L",""),"")</f>
        <v/>
      </c>
      <c r="F45" s="45">
        <f>_xlfn.IFNA(VLOOKUP(E45,Costs!B:C,2,FALSE),0)</f>
        <v>0</v>
      </c>
      <c r="G45" s="48"/>
      <c r="H45" s="11"/>
      <c r="I45" s="48"/>
      <c r="J45" s="49"/>
      <c r="K45" s="50"/>
      <c r="L45" s="49"/>
      <c r="M45" s="49"/>
      <c r="N45" s="51"/>
      <c r="O45" s="10" t="str">
        <f t="shared" si="1"/>
        <v/>
      </c>
      <c r="P45" s="50"/>
      <c r="Q45" s="48"/>
      <c r="R45" s="12" t="str">
        <f>_xlfn.IFNA(VLOOKUP(Q45,Lookups!E:F,2,FALSE)&amp;"S","")</f>
        <v/>
      </c>
      <c r="S45" s="46">
        <f>_xlfn.IFNA(VLOOKUP(R45,Costs!B:C,2,FALSE),0)</f>
        <v>0</v>
      </c>
      <c r="T45" s="49"/>
      <c r="U45" s="49"/>
      <c r="V45" s="49"/>
      <c r="W45" s="12" t="str">
        <f t="shared" si="2"/>
        <v/>
      </c>
      <c r="X45" s="12" t="str">
        <f t="shared" si="3"/>
        <v/>
      </c>
      <c r="Y45" s="12" t="str">
        <f t="shared" si="4"/>
        <v/>
      </c>
      <c r="Z45" s="46">
        <f>_xlfn.IFNA(VLOOKUP(W45,Costs!B:C,2,FALSE),0)+_xlfn.IFNA(VLOOKUP(X45,Costs!B:C,2,FALSE),0)+_xlfn.IFNA(VLOOKUP(Y45,Costs!B:C,2,FALSE),0)</f>
        <v>0</v>
      </c>
      <c r="AA45" s="50"/>
      <c r="AB45" s="46">
        <f t="shared" si="6"/>
        <v>0</v>
      </c>
      <c r="AC45" s="50"/>
    </row>
    <row r="46" spans="1:29">
      <c r="A46" s="9" t="str">
        <f t="shared" si="5"/>
        <v/>
      </c>
      <c r="B46" s="53"/>
      <c r="C46" s="47"/>
      <c r="D46" s="47"/>
      <c r="E46" s="12" t="str">
        <f>_xlfn.IFNA(VLOOKUP(C46,Lookups!A:B,2,FALSE)&amp;IF(B46="Yes","L",""),"")</f>
        <v/>
      </c>
      <c r="F46" s="45">
        <f>_xlfn.IFNA(VLOOKUP(E46,Costs!B:C,2,FALSE),0)</f>
        <v>0</v>
      </c>
      <c r="G46" s="48"/>
      <c r="H46" s="11"/>
      <c r="I46" s="48"/>
      <c r="J46" s="49"/>
      <c r="K46" s="50"/>
      <c r="L46" s="49"/>
      <c r="M46" s="49"/>
      <c r="N46" s="51"/>
      <c r="O46" s="10" t="str">
        <f t="shared" si="1"/>
        <v/>
      </c>
      <c r="P46" s="50"/>
      <c r="Q46" s="48"/>
      <c r="R46" s="12" t="str">
        <f>_xlfn.IFNA(VLOOKUP(Q46,Lookups!E:F,2,FALSE)&amp;"S","")</f>
        <v/>
      </c>
      <c r="S46" s="46">
        <f>_xlfn.IFNA(VLOOKUP(R46,Costs!B:C,2,FALSE),0)</f>
        <v>0</v>
      </c>
      <c r="T46" s="49"/>
      <c r="U46" s="49"/>
      <c r="V46" s="49"/>
      <c r="W46" s="12" t="str">
        <f t="shared" si="2"/>
        <v/>
      </c>
      <c r="X46" s="12" t="str">
        <f t="shared" si="3"/>
        <v/>
      </c>
      <c r="Y46" s="12" t="str">
        <f t="shared" si="4"/>
        <v/>
      </c>
      <c r="Z46" s="46">
        <f>_xlfn.IFNA(VLOOKUP(W46,Costs!B:C,2,FALSE),0)+_xlfn.IFNA(VLOOKUP(X46,Costs!B:C,2,FALSE),0)+_xlfn.IFNA(VLOOKUP(Y46,Costs!B:C,2,FALSE),0)</f>
        <v>0</v>
      </c>
      <c r="AA46" s="50"/>
      <c r="AB46" s="46">
        <f t="shared" si="6"/>
        <v>0</v>
      </c>
      <c r="AC46" s="50"/>
    </row>
    <row r="47" spans="1:29">
      <c r="A47" s="9" t="str">
        <f t="shared" si="5"/>
        <v/>
      </c>
      <c r="B47" s="53"/>
      <c r="C47" s="47"/>
      <c r="D47" s="47"/>
      <c r="E47" s="12" t="str">
        <f>_xlfn.IFNA(VLOOKUP(C47,Lookups!A:B,2,FALSE)&amp;IF(B47="Yes","L",""),"")</f>
        <v/>
      </c>
      <c r="F47" s="45">
        <f>_xlfn.IFNA(VLOOKUP(E47,Costs!B:C,2,FALSE),0)</f>
        <v>0</v>
      </c>
      <c r="G47" s="48"/>
      <c r="H47" s="11"/>
      <c r="I47" s="48"/>
      <c r="J47" s="49"/>
      <c r="K47" s="50"/>
      <c r="L47" s="49"/>
      <c r="M47" s="49"/>
      <c r="N47" s="51"/>
      <c r="O47" s="10" t="str">
        <f t="shared" si="1"/>
        <v/>
      </c>
      <c r="P47" s="50"/>
      <c r="Q47" s="48"/>
      <c r="R47" s="12" t="str">
        <f>_xlfn.IFNA(VLOOKUP(Q47,Lookups!E:F,2,FALSE)&amp;"S","")</f>
        <v/>
      </c>
      <c r="S47" s="46">
        <f>_xlfn.IFNA(VLOOKUP(R47,Costs!B:C,2,FALSE),0)</f>
        <v>0</v>
      </c>
      <c r="T47" s="49"/>
      <c r="U47" s="49"/>
      <c r="V47" s="49"/>
      <c r="W47" s="12" t="str">
        <f t="shared" si="2"/>
        <v/>
      </c>
      <c r="X47" s="12" t="str">
        <f t="shared" si="3"/>
        <v/>
      </c>
      <c r="Y47" s="12" t="str">
        <f t="shared" si="4"/>
        <v/>
      </c>
      <c r="Z47" s="46">
        <f>_xlfn.IFNA(VLOOKUP(W47,Costs!B:C,2,FALSE),0)+_xlfn.IFNA(VLOOKUP(X47,Costs!B:C,2,FALSE),0)+_xlfn.IFNA(VLOOKUP(Y47,Costs!B:C,2,FALSE),0)</f>
        <v>0</v>
      </c>
      <c r="AA47" s="50"/>
      <c r="AB47" s="46">
        <f t="shared" si="6"/>
        <v>0</v>
      </c>
      <c r="AC47" s="50"/>
    </row>
    <row r="48" spans="1:29">
      <c r="A48" s="9" t="str">
        <f t="shared" si="5"/>
        <v/>
      </c>
      <c r="B48" s="53"/>
      <c r="C48" s="47"/>
      <c r="D48" s="47"/>
      <c r="E48" s="12" t="str">
        <f>_xlfn.IFNA(VLOOKUP(C48,Lookups!A:B,2,FALSE)&amp;IF(B48="Yes","L",""),"")</f>
        <v/>
      </c>
      <c r="F48" s="45">
        <f>_xlfn.IFNA(VLOOKUP(E48,Costs!B:C,2,FALSE),0)</f>
        <v>0</v>
      </c>
      <c r="G48" s="48"/>
      <c r="H48" s="11"/>
      <c r="I48" s="48"/>
      <c r="J48" s="49"/>
      <c r="K48" s="50"/>
      <c r="L48" s="49"/>
      <c r="M48" s="49"/>
      <c r="N48" s="51"/>
      <c r="O48" s="10" t="str">
        <f t="shared" si="1"/>
        <v/>
      </c>
      <c r="P48" s="50"/>
      <c r="Q48" s="48"/>
      <c r="R48" s="12" t="str">
        <f>_xlfn.IFNA(VLOOKUP(Q48,Lookups!E:F,2,FALSE)&amp;"S","")</f>
        <v/>
      </c>
      <c r="S48" s="46">
        <f>_xlfn.IFNA(VLOOKUP(R48,Costs!B:C,2,FALSE),0)</f>
        <v>0</v>
      </c>
      <c r="T48" s="49"/>
      <c r="U48" s="49"/>
      <c r="V48" s="49"/>
      <c r="W48" s="12" t="str">
        <f t="shared" si="2"/>
        <v/>
      </c>
      <c r="X48" s="12" t="str">
        <f t="shared" si="3"/>
        <v/>
      </c>
      <c r="Y48" s="12" t="str">
        <f t="shared" si="4"/>
        <v/>
      </c>
      <c r="Z48" s="46">
        <f>_xlfn.IFNA(VLOOKUP(W48,Costs!B:C,2,FALSE),0)+_xlfn.IFNA(VLOOKUP(X48,Costs!B:C,2,FALSE),0)+_xlfn.IFNA(VLOOKUP(Y48,Costs!B:C,2,FALSE),0)</f>
        <v>0</v>
      </c>
      <c r="AA48" s="50"/>
      <c r="AB48" s="46">
        <f t="shared" si="6"/>
        <v>0</v>
      </c>
      <c r="AC48" s="50"/>
    </row>
    <row r="49" spans="1:29">
      <c r="A49" s="9" t="str">
        <f t="shared" si="5"/>
        <v/>
      </c>
      <c r="B49" s="53"/>
      <c r="C49" s="47"/>
      <c r="D49" s="47"/>
      <c r="E49" s="12" t="str">
        <f>_xlfn.IFNA(VLOOKUP(C49,Lookups!A:B,2,FALSE)&amp;IF(B49="Yes","L",""),"")</f>
        <v/>
      </c>
      <c r="F49" s="45">
        <f>_xlfn.IFNA(VLOOKUP(E49,Costs!B:C,2,FALSE),0)</f>
        <v>0</v>
      </c>
      <c r="G49" s="48"/>
      <c r="H49" s="11"/>
      <c r="I49" s="48"/>
      <c r="J49" s="49"/>
      <c r="K49" s="50"/>
      <c r="L49" s="49"/>
      <c r="M49" s="49"/>
      <c r="N49" s="51"/>
      <c r="O49" s="10" t="str">
        <f t="shared" si="1"/>
        <v/>
      </c>
      <c r="P49" s="50"/>
      <c r="Q49" s="48"/>
      <c r="R49" s="12" t="str">
        <f>_xlfn.IFNA(VLOOKUP(Q49,Lookups!E:F,2,FALSE)&amp;"S","")</f>
        <v/>
      </c>
      <c r="S49" s="46">
        <f>_xlfn.IFNA(VLOOKUP(R49,Costs!B:C,2,FALSE),0)</f>
        <v>0</v>
      </c>
      <c r="T49" s="49"/>
      <c r="U49" s="49"/>
      <c r="V49" s="49"/>
      <c r="W49" s="12" t="str">
        <f t="shared" si="2"/>
        <v/>
      </c>
      <c r="X49" s="12" t="str">
        <f t="shared" si="3"/>
        <v/>
      </c>
      <c r="Y49" s="12" t="str">
        <f t="shared" si="4"/>
        <v/>
      </c>
      <c r="Z49" s="46">
        <f>_xlfn.IFNA(VLOOKUP(W49,Costs!B:C,2,FALSE),0)+_xlfn.IFNA(VLOOKUP(X49,Costs!B:C,2,FALSE),0)+_xlfn.IFNA(VLOOKUP(Y49,Costs!B:C,2,FALSE),0)</f>
        <v>0</v>
      </c>
      <c r="AA49" s="50"/>
      <c r="AB49" s="46">
        <f t="shared" si="6"/>
        <v>0</v>
      </c>
      <c r="AC49" s="50"/>
    </row>
    <row r="50" spans="1:29">
      <c r="A50" s="9" t="str">
        <f t="shared" si="5"/>
        <v/>
      </c>
      <c r="B50" s="53"/>
      <c r="C50" s="47"/>
      <c r="D50" s="47"/>
      <c r="E50" s="12" t="str">
        <f>_xlfn.IFNA(VLOOKUP(C50,Lookups!A:B,2,FALSE)&amp;IF(B50="Yes","L",""),"")</f>
        <v/>
      </c>
      <c r="F50" s="45">
        <f>_xlfn.IFNA(VLOOKUP(E50,Costs!B:C,2,FALSE),0)</f>
        <v>0</v>
      </c>
      <c r="G50" s="48"/>
      <c r="H50" s="11"/>
      <c r="I50" s="48"/>
      <c r="J50" s="49"/>
      <c r="K50" s="50"/>
      <c r="L50" s="49"/>
      <c r="M50" s="49"/>
      <c r="N50" s="51"/>
      <c r="O50" s="10" t="str">
        <f t="shared" si="1"/>
        <v/>
      </c>
      <c r="P50" s="50"/>
      <c r="Q50" s="48"/>
      <c r="R50" s="12" t="str">
        <f>_xlfn.IFNA(VLOOKUP(Q50,Lookups!E:F,2,FALSE)&amp;"S","")</f>
        <v/>
      </c>
      <c r="S50" s="46">
        <f>_xlfn.IFNA(VLOOKUP(R50,Costs!B:C,2,FALSE),0)</f>
        <v>0</v>
      </c>
      <c r="T50" s="49"/>
      <c r="U50" s="49"/>
      <c r="V50" s="49"/>
      <c r="W50" s="12" t="str">
        <f t="shared" si="2"/>
        <v/>
      </c>
      <c r="X50" s="12" t="str">
        <f t="shared" si="3"/>
        <v/>
      </c>
      <c r="Y50" s="12" t="str">
        <f t="shared" si="4"/>
        <v/>
      </c>
      <c r="Z50" s="46">
        <f>_xlfn.IFNA(VLOOKUP(W50,Costs!B:C,2,FALSE),0)+_xlfn.IFNA(VLOOKUP(X50,Costs!B:C,2,FALSE),0)+_xlfn.IFNA(VLOOKUP(Y50,Costs!B:C,2,FALSE),0)</f>
        <v>0</v>
      </c>
      <c r="AA50" s="50"/>
      <c r="AB50" s="46">
        <f t="shared" si="6"/>
        <v>0</v>
      </c>
      <c r="AC50" s="50"/>
    </row>
    <row r="51" spans="1:29">
      <c r="A51" s="9" t="str">
        <f t="shared" si="5"/>
        <v/>
      </c>
      <c r="B51" s="53"/>
      <c r="C51" s="47"/>
      <c r="D51" s="47"/>
      <c r="E51" s="12" t="str">
        <f>_xlfn.IFNA(VLOOKUP(C51,Lookups!A:B,2,FALSE)&amp;IF(B51="Yes","L",""),"")</f>
        <v/>
      </c>
      <c r="F51" s="45">
        <f>_xlfn.IFNA(VLOOKUP(E51,Costs!B:C,2,FALSE),0)</f>
        <v>0</v>
      </c>
      <c r="G51" s="48"/>
      <c r="H51" s="11"/>
      <c r="I51" s="48"/>
      <c r="J51" s="49"/>
      <c r="K51" s="50"/>
      <c r="L51" s="49"/>
      <c r="M51" s="49"/>
      <c r="N51" s="51"/>
      <c r="O51" s="10" t="str">
        <f t="shared" si="1"/>
        <v/>
      </c>
      <c r="P51" s="50"/>
      <c r="Q51" s="48"/>
      <c r="R51" s="12" t="str">
        <f>_xlfn.IFNA(VLOOKUP(Q51,Lookups!E:F,2,FALSE)&amp;"S","")</f>
        <v/>
      </c>
      <c r="S51" s="46">
        <f>_xlfn.IFNA(VLOOKUP(R51,Costs!B:C,2,FALSE),0)</f>
        <v>0</v>
      </c>
      <c r="T51" s="49"/>
      <c r="U51" s="49"/>
      <c r="V51" s="49"/>
      <c r="W51" s="12" t="str">
        <f t="shared" si="2"/>
        <v/>
      </c>
      <c r="X51" s="12" t="str">
        <f t="shared" si="3"/>
        <v/>
      </c>
      <c r="Y51" s="12" t="str">
        <f t="shared" si="4"/>
        <v/>
      </c>
      <c r="Z51" s="46">
        <f>_xlfn.IFNA(VLOOKUP(W51,Costs!B:C,2,FALSE),0)+_xlfn.IFNA(VLOOKUP(X51,Costs!B:C,2,FALSE),0)+_xlfn.IFNA(VLOOKUP(Y51,Costs!B:C,2,FALSE),0)</f>
        <v>0</v>
      </c>
      <c r="AA51" s="50"/>
      <c r="AB51" s="46">
        <f t="shared" si="6"/>
        <v>0</v>
      </c>
      <c r="AC51" s="50"/>
    </row>
    <row r="52" spans="1:29">
      <c r="A52" s="9" t="str">
        <f t="shared" si="5"/>
        <v/>
      </c>
      <c r="B52" s="53"/>
      <c r="C52" s="47"/>
      <c r="D52" s="47"/>
      <c r="E52" s="12" t="str">
        <f>_xlfn.IFNA(VLOOKUP(C52,Lookups!A:B,2,FALSE)&amp;IF(B52="Yes","L",""),"")</f>
        <v/>
      </c>
      <c r="F52" s="45">
        <f>_xlfn.IFNA(VLOOKUP(E52,Costs!B:C,2,FALSE),0)</f>
        <v>0</v>
      </c>
      <c r="G52" s="48"/>
      <c r="H52" s="11"/>
      <c r="I52" s="48"/>
      <c r="J52" s="49"/>
      <c r="K52" s="50"/>
      <c r="L52" s="49"/>
      <c r="M52" s="49"/>
      <c r="N52" s="51"/>
      <c r="O52" s="10" t="str">
        <f t="shared" si="1"/>
        <v/>
      </c>
      <c r="P52" s="50"/>
      <c r="Q52" s="48"/>
      <c r="R52" s="12" t="str">
        <f>_xlfn.IFNA(VLOOKUP(Q52,Lookups!E:F,2,FALSE)&amp;"S","")</f>
        <v/>
      </c>
      <c r="S52" s="46">
        <f>_xlfn.IFNA(VLOOKUP(R52,Costs!B:C,2,FALSE),0)</f>
        <v>0</v>
      </c>
      <c r="T52" s="49"/>
      <c r="U52" s="49"/>
      <c r="V52" s="49"/>
      <c r="W52" s="12" t="str">
        <f t="shared" si="2"/>
        <v/>
      </c>
      <c r="X52" s="12" t="str">
        <f t="shared" si="3"/>
        <v/>
      </c>
      <c r="Y52" s="12" t="str">
        <f t="shared" si="4"/>
        <v/>
      </c>
      <c r="Z52" s="46">
        <f>_xlfn.IFNA(VLOOKUP(W52,Costs!B:C,2,FALSE),0)+_xlfn.IFNA(VLOOKUP(X52,Costs!B:C,2,FALSE),0)+_xlfn.IFNA(VLOOKUP(Y52,Costs!B:C,2,FALSE),0)</f>
        <v>0</v>
      </c>
      <c r="AA52" s="50"/>
      <c r="AB52" s="46">
        <f t="shared" si="6"/>
        <v>0</v>
      </c>
      <c r="AC52" s="50"/>
    </row>
    <row r="53" spans="1:29">
      <c r="A53" s="9" t="str">
        <f t="shared" si="5"/>
        <v/>
      </c>
      <c r="B53" s="53"/>
      <c r="C53" s="47"/>
      <c r="D53" s="47"/>
      <c r="E53" s="12" t="str">
        <f>_xlfn.IFNA(VLOOKUP(C53,Lookups!A:B,2,FALSE)&amp;IF(B53="Yes","L",""),"")</f>
        <v/>
      </c>
      <c r="F53" s="45">
        <f>_xlfn.IFNA(VLOOKUP(E53,Costs!B:C,2,FALSE),0)</f>
        <v>0</v>
      </c>
      <c r="G53" s="48"/>
      <c r="H53" s="11"/>
      <c r="I53" s="48"/>
      <c r="J53" s="49"/>
      <c r="K53" s="50"/>
      <c r="L53" s="49"/>
      <c r="M53" s="49"/>
      <c r="N53" s="51"/>
      <c r="O53" s="10" t="str">
        <f t="shared" si="1"/>
        <v/>
      </c>
      <c r="P53" s="50"/>
      <c r="Q53" s="48"/>
      <c r="R53" s="12" t="str">
        <f>_xlfn.IFNA(VLOOKUP(Q53,Lookups!E:F,2,FALSE)&amp;"S","")</f>
        <v/>
      </c>
      <c r="S53" s="46">
        <f>_xlfn.IFNA(VLOOKUP(R53,Costs!B:C,2,FALSE),0)</f>
        <v>0</v>
      </c>
      <c r="T53" s="49"/>
      <c r="U53" s="49"/>
      <c r="V53" s="49"/>
      <c r="W53" s="12" t="str">
        <f t="shared" si="2"/>
        <v/>
      </c>
      <c r="X53" s="12" t="str">
        <f t="shared" si="3"/>
        <v/>
      </c>
      <c r="Y53" s="12" t="str">
        <f t="shared" si="4"/>
        <v/>
      </c>
      <c r="Z53" s="46">
        <f>_xlfn.IFNA(VLOOKUP(W53,Costs!B:C,2,FALSE),0)+_xlfn.IFNA(VLOOKUP(X53,Costs!B:C,2,FALSE),0)+_xlfn.IFNA(VLOOKUP(Y53,Costs!B:C,2,FALSE),0)</f>
        <v>0</v>
      </c>
      <c r="AA53" s="50"/>
      <c r="AB53" s="46">
        <f t="shared" si="6"/>
        <v>0</v>
      </c>
      <c r="AC53" s="50"/>
    </row>
    <row r="54" spans="1:29">
      <c r="A54" s="9" t="str">
        <f t="shared" si="5"/>
        <v/>
      </c>
      <c r="B54" s="53"/>
      <c r="C54" s="47"/>
      <c r="D54" s="47"/>
      <c r="E54" s="12" t="str">
        <f>_xlfn.IFNA(VLOOKUP(C54,Lookups!A:B,2,FALSE)&amp;IF(B54="Yes","L",""),"")</f>
        <v/>
      </c>
      <c r="F54" s="45">
        <f>_xlfn.IFNA(VLOOKUP(E54,Costs!B:C,2,FALSE),0)</f>
        <v>0</v>
      </c>
      <c r="G54" s="48"/>
      <c r="H54" s="11"/>
      <c r="I54" s="48"/>
      <c r="J54" s="49"/>
      <c r="K54" s="50"/>
      <c r="L54" s="49"/>
      <c r="M54" s="49"/>
      <c r="N54" s="51"/>
      <c r="O54" s="10" t="str">
        <f t="shared" si="1"/>
        <v/>
      </c>
      <c r="P54" s="50"/>
      <c r="Q54" s="48"/>
      <c r="R54" s="12" t="str">
        <f>_xlfn.IFNA(VLOOKUP(Q54,Lookups!E:F,2,FALSE)&amp;"S","")</f>
        <v/>
      </c>
      <c r="S54" s="46">
        <f>_xlfn.IFNA(VLOOKUP(R54,Costs!B:C,2,FALSE),0)</f>
        <v>0</v>
      </c>
      <c r="T54" s="49"/>
      <c r="U54" s="49"/>
      <c r="V54" s="49"/>
      <c r="W54" s="12" t="str">
        <f t="shared" si="2"/>
        <v/>
      </c>
      <c r="X54" s="12" t="str">
        <f t="shared" si="3"/>
        <v/>
      </c>
      <c r="Y54" s="12" t="str">
        <f t="shared" si="4"/>
        <v/>
      </c>
      <c r="Z54" s="46">
        <f>_xlfn.IFNA(VLOOKUP(W54,Costs!B:C,2,FALSE),0)+_xlfn.IFNA(VLOOKUP(X54,Costs!B:C,2,FALSE),0)+_xlfn.IFNA(VLOOKUP(Y54,Costs!B:C,2,FALSE),0)</f>
        <v>0</v>
      </c>
      <c r="AA54" s="50"/>
      <c r="AB54" s="46">
        <f t="shared" si="6"/>
        <v>0</v>
      </c>
      <c r="AC54" s="50"/>
    </row>
    <row r="55" spans="1:29">
      <c r="A55" s="9" t="str">
        <f t="shared" si="5"/>
        <v/>
      </c>
      <c r="B55" s="53"/>
      <c r="C55" s="47"/>
      <c r="D55" s="47"/>
      <c r="E55" s="12" t="str">
        <f>_xlfn.IFNA(VLOOKUP(C55,Lookups!A:B,2,FALSE)&amp;IF(B55="Yes","L",""),"")</f>
        <v/>
      </c>
      <c r="F55" s="45">
        <f>_xlfn.IFNA(VLOOKUP(E55,Costs!B:C,2,FALSE),0)</f>
        <v>0</v>
      </c>
      <c r="G55" s="48"/>
      <c r="H55" s="11"/>
      <c r="I55" s="48"/>
      <c r="J55" s="49"/>
      <c r="K55" s="50"/>
      <c r="L55" s="49"/>
      <c r="M55" s="49"/>
      <c r="N55" s="51"/>
      <c r="O55" s="10" t="str">
        <f t="shared" si="1"/>
        <v/>
      </c>
      <c r="P55" s="50"/>
      <c r="Q55" s="48"/>
      <c r="R55" s="12" t="str">
        <f>_xlfn.IFNA(VLOOKUP(Q55,Lookups!E:F,2,FALSE)&amp;"S","")</f>
        <v/>
      </c>
      <c r="S55" s="46">
        <f>_xlfn.IFNA(VLOOKUP(R55,Costs!B:C,2,FALSE),0)</f>
        <v>0</v>
      </c>
      <c r="T55" s="49"/>
      <c r="U55" s="49"/>
      <c r="V55" s="49"/>
      <c r="W55" s="12" t="str">
        <f t="shared" si="2"/>
        <v/>
      </c>
      <c r="X55" s="12" t="str">
        <f t="shared" si="3"/>
        <v/>
      </c>
      <c r="Y55" s="12" t="str">
        <f t="shared" si="4"/>
        <v/>
      </c>
      <c r="Z55" s="46">
        <f>_xlfn.IFNA(VLOOKUP(W55,Costs!B:C,2,FALSE),0)+_xlfn.IFNA(VLOOKUP(X55,Costs!B:C,2,FALSE),0)+_xlfn.IFNA(VLOOKUP(Y55,Costs!B:C,2,FALSE),0)</f>
        <v>0</v>
      </c>
      <c r="AA55" s="50"/>
      <c r="AB55" s="46">
        <f t="shared" si="6"/>
        <v>0</v>
      </c>
      <c r="AC55" s="50"/>
    </row>
    <row r="56" spans="1:29">
      <c r="A56" s="9" t="str">
        <f t="shared" si="5"/>
        <v/>
      </c>
      <c r="B56" s="53"/>
      <c r="C56" s="47"/>
      <c r="D56" s="47"/>
      <c r="E56" s="12" t="str">
        <f>_xlfn.IFNA(VLOOKUP(C56,Lookups!A:B,2,FALSE)&amp;IF(B56="Yes","L",""),"")</f>
        <v/>
      </c>
      <c r="F56" s="45">
        <f>_xlfn.IFNA(VLOOKUP(E56,Costs!B:C,2,FALSE),0)</f>
        <v>0</v>
      </c>
      <c r="G56" s="48"/>
      <c r="H56" s="11"/>
      <c r="I56" s="48"/>
      <c r="J56" s="49"/>
      <c r="K56" s="50"/>
      <c r="L56" s="49"/>
      <c r="M56" s="49"/>
      <c r="N56" s="51"/>
      <c r="O56" s="10" t="str">
        <f t="shared" si="1"/>
        <v/>
      </c>
      <c r="P56" s="50"/>
      <c r="Q56" s="48"/>
      <c r="R56" s="12" t="str">
        <f>_xlfn.IFNA(VLOOKUP(Q56,Lookups!E:F,2,FALSE)&amp;"S","")</f>
        <v/>
      </c>
      <c r="S56" s="46">
        <f>_xlfn.IFNA(VLOOKUP(R56,Costs!B:C,2,FALSE),0)</f>
        <v>0</v>
      </c>
      <c r="T56" s="49"/>
      <c r="U56" s="49"/>
      <c r="V56" s="49"/>
      <c r="W56" s="12" t="str">
        <f t="shared" si="2"/>
        <v/>
      </c>
      <c r="X56" s="12" t="str">
        <f t="shared" si="3"/>
        <v/>
      </c>
      <c r="Y56" s="12" t="str">
        <f t="shared" si="4"/>
        <v/>
      </c>
      <c r="Z56" s="46">
        <f>_xlfn.IFNA(VLOOKUP(W56,Costs!B:C,2,FALSE),0)+_xlfn.IFNA(VLOOKUP(X56,Costs!B:C,2,FALSE),0)+_xlfn.IFNA(VLOOKUP(Y56,Costs!B:C,2,FALSE),0)</f>
        <v>0</v>
      </c>
      <c r="AA56" s="50"/>
      <c r="AB56" s="46">
        <f t="shared" si="6"/>
        <v>0</v>
      </c>
      <c r="AC56" s="50"/>
    </row>
    <row r="57" spans="1:29">
      <c r="A57" s="9" t="str">
        <f t="shared" si="5"/>
        <v/>
      </c>
      <c r="B57" s="53"/>
      <c r="C57" s="47"/>
      <c r="D57" s="47"/>
      <c r="E57" s="12" t="str">
        <f>_xlfn.IFNA(VLOOKUP(C57,Lookups!A:B,2,FALSE)&amp;IF(B57="Yes","L",""),"")</f>
        <v/>
      </c>
      <c r="F57" s="45">
        <f>_xlfn.IFNA(VLOOKUP(E57,Costs!B:C,2,FALSE),0)</f>
        <v>0</v>
      </c>
      <c r="G57" s="48"/>
      <c r="H57" s="11"/>
      <c r="I57" s="48"/>
      <c r="J57" s="49"/>
      <c r="K57" s="50"/>
      <c r="L57" s="49"/>
      <c r="M57" s="49"/>
      <c r="N57" s="51"/>
      <c r="O57" s="10" t="str">
        <f t="shared" si="1"/>
        <v/>
      </c>
      <c r="P57" s="50"/>
      <c r="Q57" s="48"/>
      <c r="R57" s="12" t="str">
        <f>_xlfn.IFNA(VLOOKUP(Q57,Lookups!E:F,2,FALSE)&amp;"S","")</f>
        <v/>
      </c>
      <c r="S57" s="46">
        <f>_xlfn.IFNA(VLOOKUP(R57,Costs!B:C,2,FALSE),0)</f>
        <v>0</v>
      </c>
      <c r="T57" s="49"/>
      <c r="U57" s="49"/>
      <c r="V57" s="49"/>
      <c r="W57" s="12" t="str">
        <f t="shared" si="2"/>
        <v/>
      </c>
      <c r="X57" s="12" t="str">
        <f t="shared" si="3"/>
        <v/>
      </c>
      <c r="Y57" s="12" t="str">
        <f t="shared" si="4"/>
        <v/>
      </c>
      <c r="Z57" s="46">
        <f>_xlfn.IFNA(VLOOKUP(W57,Costs!B:C,2,FALSE),0)+_xlfn.IFNA(VLOOKUP(X57,Costs!B:C,2,FALSE),0)+_xlfn.IFNA(VLOOKUP(Y57,Costs!B:C,2,FALSE),0)</f>
        <v>0</v>
      </c>
      <c r="AA57" s="50"/>
      <c r="AB57" s="46">
        <f t="shared" si="6"/>
        <v>0</v>
      </c>
      <c r="AC57" s="50"/>
    </row>
    <row r="58" spans="1:29">
      <c r="A58" s="9" t="str">
        <f t="shared" si="5"/>
        <v/>
      </c>
      <c r="B58" s="53"/>
      <c r="C58" s="47"/>
      <c r="D58" s="47"/>
      <c r="E58" s="12" t="str">
        <f>_xlfn.IFNA(VLOOKUP(C58,Lookups!A:B,2,FALSE)&amp;IF(B58="Yes","L",""),"")</f>
        <v/>
      </c>
      <c r="F58" s="45">
        <f>_xlfn.IFNA(VLOOKUP(E58,Costs!B:C,2,FALSE),0)</f>
        <v>0</v>
      </c>
      <c r="G58" s="48"/>
      <c r="H58" s="11"/>
      <c r="I58" s="48"/>
      <c r="J58" s="49"/>
      <c r="K58" s="50"/>
      <c r="L58" s="49"/>
      <c r="M58" s="49"/>
      <c r="N58" s="51"/>
      <c r="O58" s="10" t="str">
        <f t="shared" si="1"/>
        <v/>
      </c>
      <c r="P58" s="50"/>
      <c r="Q58" s="48"/>
      <c r="R58" s="12" t="str">
        <f>_xlfn.IFNA(VLOOKUP(Q58,Lookups!E:F,2,FALSE)&amp;"S","")</f>
        <v/>
      </c>
      <c r="S58" s="46">
        <f>_xlfn.IFNA(VLOOKUP(R58,Costs!B:C,2,FALSE),0)</f>
        <v>0</v>
      </c>
      <c r="T58" s="49"/>
      <c r="U58" s="49"/>
      <c r="V58" s="49"/>
      <c r="W58" s="12" t="str">
        <f t="shared" si="2"/>
        <v/>
      </c>
      <c r="X58" s="12" t="str">
        <f t="shared" si="3"/>
        <v/>
      </c>
      <c r="Y58" s="12" t="str">
        <f t="shared" si="4"/>
        <v/>
      </c>
      <c r="Z58" s="46">
        <f>_xlfn.IFNA(VLOOKUP(W58,Costs!B:C,2,FALSE),0)+_xlfn.IFNA(VLOOKUP(X58,Costs!B:C,2,FALSE),0)+_xlfn.IFNA(VLOOKUP(Y58,Costs!B:C,2,FALSE),0)</f>
        <v>0</v>
      </c>
      <c r="AA58" s="50"/>
      <c r="AB58" s="46">
        <f t="shared" si="6"/>
        <v>0</v>
      </c>
      <c r="AC58" s="50"/>
    </row>
    <row r="59" spans="1:29">
      <c r="A59" s="9" t="str">
        <f t="shared" si="5"/>
        <v/>
      </c>
      <c r="B59" s="53"/>
      <c r="C59" s="47"/>
      <c r="D59" s="47"/>
      <c r="E59" s="12" t="str">
        <f>_xlfn.IFNA(VLOOKUP(C59,Lookups!A:B,2,FALSE)&amp;IF(B59="Yes","L",""),"")</f>
        <v/>
      </c>
      <c r="F59" s="45">
        <f>_xlfn.IFNA(VLOOKUP(E59,Costs!B:C,2,FALSE),0)</f>
        <v>0</v>
      </c>
      <c r="G59" s="48"/>
      <c r="H59" s="11"/>
      <c r="I59" s="48"/>
      <c r="J59" s="49"/>
      <c r="K59" s="50"/>
      <c r="L59" s="49"/>
      <c r="M59" s="49"/>
      <c r="N59" s="51"/>
      <c r="O59" s="10" t="str">
        <f t="shared" si="1"/>
        <v/>
      </c>
      <c r="P59" s="50"/>
      <c r="Q59" s="48"/>
      <c r="R59" s="12" t="str">
        <f>_xlfn.IFNA(VLOOKUP(Q59,Lookups!E:F,2,FALSE)&amp;"S","")</f>
        <v/>
      </c>
      <c r="S59" s="46">
        <f>_xlfn.IFNA(VLOOKUP(R59,Costs!B:C,2,FALSE),0)</f>
        <v>0</v>
      </c>
      <c r="T59" s="49"/>
      <c r="U59" s="49"/>
      <c r="V59" s="49"/>
      <c r="W59" s="12" t="str">
        <f t="shared" si="2"/>
        <v/>
      </c>
      <c r="X59" s="12" t="str">
        <f t="shared" si="3"/>
        <v/>
      </c>
      <c r="Y59" s="12" t="str">
        <f t="shared" si="4"/>
        <v/>
      </c>
      <c r="Z59" s="46">
        <f>_xlfn.IFNA(VLOOKUP(W59,Costs!B:C,2,FALSE),0)+_xlfn.IFNA(VLOOKUP(X59,Costs!B:C,2,FALSE),0)+_xlfn.IFNA(VLOOKUP(Y59,Costs!B:C,2,FALSE),0)</f>
        <v>0</v>
      </c>
      <c r="AA59" s="50"/>
      <c r="AB59" s="46">
        <f t="shared" si="6"/>
        <v>0</v>
      </c>
      <c r="AC59" s="50"/>
    </row>
    <row r="60" spans="1:29">
      <c r="A60" s="9" t="str">
        <f t="shared" si="5"/>
        <v/>
      </c>
      <c r="B60" s="53"/>
      <c r="C60" s="47"/>
      <c r="D60" s="47"/>
      <c r="E60" s="12" t="str">
        <f>_xlfn.IFNA(VLOOKUP(C60,Lookups!A:B,2,FALSE)&amp;IF(B60="Yes","L",""),"")</f>
        <v/>
      </c>
      <c r="F60" s="45">
        <f>_xlfn.IFNA(VLOOKUP(E60,Costs!B:C,2,FALSE),0)</f>
        <v>0</v>
      </c>
      <c r="G60" s="48"/>
      <c r="H60" s="11"/>
      <c r="I60" s="48"/>
      <c r="J60" s="49"/>
      <c r="K60" s="50"/>
      <c r="L60" s="49"/>
      <c r="M60" s="49"/>
      <c r="N60" s="51"/>
      <c r="O60" s="10" t="str">
        <f t="shared" si="1"/>
        <v/>
      </c>
      <c r="P60" s="50"/>
      <c r="Q60" s="48"/>
      <c r="R60" s="12" t="str">
        <f>_xlfn.IFNA(VLOOKUP(Q60,Lookups!E:F,2,FALSE)&amp;"S","")</f>
        <v/>
      </c>
      <c r="S60" s="46">
        <f>_xlfn.IFNA(VLOOKUP(R60,Costs!B:C,2,FALSE),0)</f>
        <v>0</v>
      </c>
      <c r="T60" s="49"/>
      <c r="U60" s="49"/>
      <c r="V60" s="49"/>
      <c r="W60" s="12" t="str">
        <f t="shared" si="2"/>
        <v/>
      </c>
      <c r="X60" s="12" t="str">
        <f t="shared" si="3"/>
        <v/>
      </c>
      <c r="Y60" s="12" t="str">
        <f t="shared" si="4"/>
        <v/>
      </c>
      <c r="Z60" s="46">
        <f>_xlfn.IFNA(VLOOKUP(W60,Costs!B:C,2,FALSE),0)+_xlfn.IFNA(VLOOKUP(X60,Costs!B:C,2,FALSE),0)+_xlfn.IFNA(VLOOKUP(Y60,Costs!B:C,2,FALSE),0)</f>
        <v>0</v>
      </c>
      <c r="AA60" s="50"/>
      <c r="AB60" s="46">
        <f t="shared" si="6"/>
        <v>0</v>
      </c>
      <c r="AC60" s="50"/>
    </row>
    <row r="61" spans="1:29">
      <c r="A61" s="9" t="str">
        <f t="shared" si="5"/>
        <v/>
      </c>
      <c r="B61" s="53"/>
      <c r="C61" s="47"/>
      <c r="D61" s="47"/>
      <c r="E61" s="12" t="str">
        <f>_xlfn.IFNA(VLOOKUP(C61,Lookups!A:B,2,FALSE)&amp;IF(B61="Yes","L",""),"")</f>
        <v/>
      </c>
      <c r="F61" s="45">
        <f>_xlfn.IFNA(VLOOKUP(E61,Costs!B:C,2,FALSE),0)</f>
        <v>0</v>
      </c>
      <c r="G61" s="48"/>
      <c r="H61" s="11"/>
      <c r="I61" s="48"/>
      <c r="J61" s="49"/>
      <c r="K61" s="50"/>
      <c r="L61" s="49"/>
      <c r="M61" s="49"/>
      <c r="N61" s="51"/>
      <c r="O61" s="10" t="str">
        <f t="shared" si="1"/>
        <v/>
      </c>
      <c r="P61" s="50"/>
      <c r="Q61" s="48"/>
      <c r="R61" s="12" t="str">
        <f>_xlfn.IFNA(VLOOKUP(Q61,Lookups!E:F,2,FALSE)&amp;"S","")</f>
        <v/>
      </c>
      <c r="S61" s="46">
        <f>_xlfn.IFNA(VLOOKUP(R61,Costs!B:C,2,FALSE),0)</f>
        <v>0</v>
      </c>
      <c r="T61" s="49"/>
      <c r="U61" s="49"/>
      <c r="V61" s="49"/>
      <c r="W61" s="12" t="str">
        <f t="shared" si="2"/>
        <v/>
      </c>
      <c r="X61" s="12" t="str">
        <f t="shared" si="3"/>
        <v/>
      </c>
      <c r="Y61" s="12" t="str">
        <f t="shared" si="4"/>
        <v/>
      </c>
      <c r="Z61" s="46">
        <f>_xlfn.IFNA(VLOOKUP(W61,Costs!B:C,2,FALSE),0)+_xlfn.IFNA(VLOOKUP(X61,Costs!B:C,2,FALSE),0)+_xlfn.IFNA(VLOOKUP(Y61,Costs!B:C,2,FALSE),0)</f>
        <v>0</v>
      </c>
      <c r="AA61" s="50"/>
      <c r="AB61" s="46">
        <f t="shared" si="6"/>
        <v>0</v>
      </c>
      <c r="AC61" s="50"/>
    </row>
    <row r="62" spans="1:29">
      <c r="A62" s="9" t="str">
        <f t="shared" si="5"/>
        <v/>
      </c>
      <c r="B62" s="53"/>
      <c r="C62" s="47"/>
      <c r="D62" s="47"/>
      <c r="E62" s="12" t="str">
        <f>_xlfn.IFNA(VLOOKUP(C62,Lookups!A:B,2,FALSE)&amp;IF(B62="Yes","L",""),"")</f>
        <v/>
      </c>
      <c r="F62" s="45">
        <f>_xlfn.IFNA(VLOOKUP(E62,Costs!B:C,2,FALSE),0)</f>
        <v>0</v>
      </c>
      <c r="G62" s="48"/>
      <c r="H62" s="11"/>
      <c r="I62" s="48"/>
      <c r="J62" s="49"/>
      <c r="K62" s="50"/>
      <c r="L62" s="49"/>
      <c r="M62" s="49"/>
      <c r="N62" s="51"/>
      <c r="O62" s="10" t="str">
        <f t="shared" si="1"/>
        <v/>
      </c>
      <c r="P62" s="50"/>
      <c r="Q62" s="48"/>
      <c r="R62" s="12" t="str">
        <f>_xlfn.IFNA(VLOOKUP(Q62,Lookups!E:F,2,FALSE)&amp;"S","")</f>
        <v/>
      </c>
      <c r="S62" s="46">
        <f>_xlfn.IFNA(VLOOKUP(R62,Costs!B:C,2,FALSE),0)</f>
        <v>0</v>
      </c>
      <c r="T62" s="49"/>
      <c r="U62" s="49"/>
      <c r="V62" s="49"/>
      <c r="W62" s="12" t="str">
        <f t="shared" si="2"/>
        <v/>
      </c>
      <c r="X62" s="12" t="str">
        <f t="shared" si="3"/>
        <v/>
      </c>
      <c r="Y62" s="12" t="str">
        <f t="shared" si="4"/>
        <v/>
      </c>
      <c r="Z62" s="46">
        <f>_xlfn.IFNA(VLOOKUP(W62,Costs!B:C,2,FALSE),0)+_xlfn.IFNA(VLOOKUP(X62,Costs!B:C,2,FALSE),0)+_xlfn.IFNA(VLOOKUP(Y62,Costs!B:C,2,FALSE),0)</f>
        <v>0</v>
      </c>
      <c r="AA62" s="50"/>
      <c r="AB62" s="46">
        <f t="shared" si="6"/>
        <v>0</v>
      </c>
      <c r="AC62" s="50"/>
    </row>
    <row r="63" spans="1:29">
      <c r="A63" s="9" t="str">
        <f t="shared" si="5"/>
        <v/>
      </c>
      <c r="B63" s="53"/>
      <c r="C63" s="47"/>
      <c r="D63" s="47"/>
      <c r="E63" s="12" t="str">
        <f>_xlfn.IFNA(VLOOKUP(C63,Lookups!A:B,2,FALSE)&amp;IF(B63="Yes","L",""),"")</f>
        <v/>
      </c>
      <c r="F63" s="45">
        <f>_xlfn.IFNA(VLOOKUP(E63,Costs!B:C,2,FALSE),0)</f>
        <v>0</v>
      </c>
      <c r="G63" s="48"/>
      <c r="H63" s="11"/>
      <c r="I63" s="48"/>
      <c r="J63" s="49"/>
      <c r="K63" s="50"/>
      <c r="L63" s="49"/>
      <c r="M63" s="49"/>
      <c r="N63" s="51"/>
      <c r="O63" s="10" t="str">
        <f t="shared" si="1"/>
        <v/>
      </c>
      <c r="P63" s="50"/>
      <c r="Q63" s="48"/>
      <c r="R63" s="12" t="str">
        <f>_xlfn.IFNA(VLOOKUP(Q63,Lookups!E:F,2,FALSE)&amp;"S","")</f>
        <v/>
      </c>
      <c r="S63" s="46">
        <f>_xlfn.IFNA(VLOOKUP(R63,Costs!B:C,2,FALSE),0)</f>
        <v>0</v>
      </c>
      <c r="T63" s="49"/>
      <c r="U63" s="49"/>
      <c r="V63" s="49"/>
      <c r="W63" s="12" t="str">
        <f t="shared" si="2"/>
        <v/>
      </c>
      <c r="X63" s="12" t="str">
        <f t="shared" si="3"/>
        <v/>
      </c>
      <c r="Y63" s="12" t="str">
        <f t="shared" si="4"/>
        <v/>
      </c>
      <c r="Z63" s="46">
        <f>_xlfn.IFNA(VLOOKUP(W63,Costs!B:C,2,FALSE),0)+_xlfn.IFNA(VLOOKUP(X63,Costs!B:C,2,FALSE),0)+_xlfn.IFNA(VLOOKUP(Y63,Costs!B:C,2,FALSE),0)</f>
        <v>0</v>
      </c>
      <c r="AA63" s="50"/>
      <c r="AB63" s="46">
        <f t="shared" si="6"/>
        <v>0</v>
      </c>
      <c r="AC63" s="50"/>
    </row>
    <row r="64" spans="1:29">
      <c r="A64" s="9" t="str">
        <f t="shared" si="5"/>
        <v/>
      </c>
      <c r="B64" s="53"/>
      <c r="C64" s="47"/>
      <c r="D64" s="47"/>
      <c r="E64" s="12" t="str">
        <f>_xlfn.IFNA(VLOOKUP(C64,Lookups!A:B,2,FALSE)&amp;IF(B64="Yes","L",""),"")</f>
        <v/>
      </c>
      <c r="F64" s="45">
        <f>_xlfn.IFNA(VLOOKUP(E64,Costs!B:C,2,FALSE),0)</f>
        <v>0</v>
      </c>
      <c r="G64" s="48"/>
      <c r="H64" s="11"/>
      <c r="I64" s="48"/>
      <c r="J64" s="49"/>
      <c r="K64" s="50"/>
      <c r="L64" s="49"/>
      <c r="M64" s="49"/>
      <c r="N64" s="51"/>
      <c r="O64" s="10" t="str">
        <f t="shared" si="1"/>
        <v/>
      </c>
      <c r="P64" s="50"/>
      <c r="Q64" s="48"/>
      <c r="R64" s="12" t="str">
        <f>_xlfn.IFNA(VLOOKUP(Q64,Lookups!E:F,2,FALSE)&amp;"S","")</f>
        <v/>
      </c>
      <c r="S64" s="46">
        <f>_xlfn.IFNA(VLOOKUP(R64,Costs!B:C,2,FALSE),0)</f>
        <v>0</v>
      </c>
      <c r="T64" s="49"/>
      <c r="U64" s="49"/>
      <c r="V64" s="49"/>
      <c r="W64" s="12" t="str">
        <f t="shared" si="2"/>
        <v/>
      </c>
      <c r="X64" s="12" t="str">
        <f t="shared" si="3"/>
        <v/>
      </c>
      <c r="Y64" s="12" t="str">
        <f t="shared" si="4"/>
        <v/>
      </c>
      <c r="Z64" s="46">
        <f>_xlfn.IFNA(VLOOKUP(W64,Costs!B:C,2,FALSE),0)+_xlfn.IFNA(VLOOKUP(X64,Costs!B:C,2,FALSE),0)+_xlfn.IFNA(VLOOKUP(Y64,Costs!B:C,2,FALSE),0)</f>
        <v>0</v>
      </c>
      <c r="AA64" s="50"/>
      <c r="AB64" s="46">
        <f t="shared" si="6"/>
        <v>0</v>
      </c>
      <c r="AC64" s="50"/>
    </row>
    <row r="65" spans="1:29">
      <c r="A65" s="9" t="str">
        <f t="shared" si="5"/>
        <v/>
      </c>
      <c r="B65" s="53"/>
      <c r="C65" s="47"/>
      <c r="D65" s="47"/>
      <c r="E65" s="12" t="str">
        <f>_xlfn.IFNA(VLOOKUP(C65,Lookups!A:B,2,FALSE)&amp;IF(B65="Yes","L",""),"")</f>
        <v/>
      </c>
      <c r="F65" s="45">
        <f>_xlfn.IFNA(VLOOKUP(E65,Costs!B:C,2,FALSE),0)</f>
        <v>0</v>
      </c>
      <c r="G65" s="48"/>
      <c r="H65" s="11"/>
      <c r="I65" s="48"/>
      <c r="J65" s="49"/>
      <c r="K65" s="50"/>
      <c r="L65" s="49"/>
      <c r="M65" s="49"/>
      <c r="N65" s="51"/>
      <c r="O65" s="10" t="str">
        <f t="shared" si="1"/>
        <v/>
      </c>
      <c r="P65" s="50"/>
      <c r="Q65" s="48"/>
      <c r="R65" s="12" t="str">
        <f>_xlfn.IFNA(VLOOKUP(Q65,Lookups!E:F,2,FALSE)&amp;"S","")</f>
        <v/>
      </c>
      <c r="S65" s="46">
        <f>_xlfn.IFNA(VLOOKUP(R65,Costs!B:C,2,FALSE),0)</f>
        <v>0</v>
      </c>
      <c r="T65" s="49"/>
      <c r="U65" s="49"/>
      <c r="V65" s="49"/>
      <c r="W65" s="12" t="str">
        <f t="shared" si="2"/>
        <v/>
      </c>
      <c r="X65" s="12" t="str">
        <f t="shared" si="3"/>
        <v/>
      </c>
      <c r="Y65" s="12" t="str">
        <f t="shared" si="4"/>
        <v/>
      </c>
      <c r="Z65" s="46">
        <f>_xlfn.IFNA(VLOOKUP(W65,Costs!B:C,2,FALSE),0)+_xlfn.IFNA(VLOOKUP(X65,Costs!B:C,2,FALSE),0)+_xlfn.IFNA(VLOOKUP(Y65,Costs!B:C,2,FALSE),0)</f>
        <v>0</v>
      </c>
      <c r="AA65" s="50"/>
      <c r="AB65" s="46">
        <f t="shared" si="6"/>
        <v>0</v>
      </c>
      <c r="AC65" s="50"/>
    </row>
    <row r="66" spans="1:29">
      <c r="A66" s="9" t="str">
        <f t="shared" si="5"/>
        <v/>
      </c>
      <c r="B66" s="53"/>
      <c r="C66" s="47"/>
      <c r="D66" s="47"/>
      <c r="E66" s="12" t="str">
        <f>_xlfn.IFNA(VLOOKUP(C66,Lookups!A:B,2,FALSE)&amp;IF(B66="Yes","L",""),"")</f>
        <v/>
      </c>
      <c r="F66" s="45">
        <f>_xlfn.IFNA(VLOOKUP(E66,Costs!B:C,2,FALSE),0)</f>
        <v>0</v>
      </c>
      <c r="G66" s="48"/>
      <c r="H66" s="11"/>
      <c r="I66" s="48"/>
      <c r="J66" s="49"/>
      <c r="K66" s="50"/>
      <c r="L66" s="49"/>
      <c r="M66" s="49"/>
      <c r="N66" s="51"/>
      <c r="O66" s="10" t="str">
        <f t="shared" si="1"/>
        <v/>
      </c>
      <c r="P66" s="50"/>
      <c r="Q66" s="48"/>
      <c r="R66" s="12" t="str">
        <f>_xlfn.IFNA(VLOOKUP(Q66,Lookups!E:F,2,FALSE)&amp;"S","")</f>
        <v/>
      </c>
      <c r="S66" s="46">
        <f>_xlfn.IFNA(VLOOKUP(R66,Costs!B:C,2,FALSE),0)</f>
        <v>0</v>
      </c>
      <c r="T66" s="49"/>
      <c r="U66" s="49"/>
      <c r="V66" s="49"/>
      <c r="W66" s="12" t="str">
        <f t="shared" si="2"/>
        <v/>
      </c>
      <c r="X66" s="12" t="str">
        <f t="shared" si="3"/>
        <v/>
      </c>
      <c r="Y66" s="12" t="str">
        <f t="shared" si="4"/>
        <v/>
      </c>
      <c r="Z66" s="46">
        <f>_xlfn.IFNA(VLOOKUP(W66,Costs!B:C,2,FALSE),0)+_xlfn.IFNA(VLOOKUP(X66,Costs!B:C,2,FALSE),0)+_xlfn.IFNA(VLOOKUP(Y66,Costs!B:C,2,FALSE),0)</f>
        <v>0</v>
      </c>
      <c r="AA66" s="50"/>
      <c r="AB66" s="46">
        <f t="shared" si="6"/>
        <v>0</v>
      </c>
      <c r="AC66" s="50"/>
    </row>
    <row r="67" spans="1:29">
      <c r="A67" s="9" t="str">
        <f t="shared" si="5"/>
        <v/>
      </c>
      <c r="B67" s="53"/>
      <c r="C67" s="47"/>
      <c r="D67" s="47"/>
      <c r="E67" s="12" t="str">
        <f>_xlfn.IFNA(VLOOKUP(C67,Lookups!A:B,2,FALSE)&amp;IF(B67="Yes","L",""),"")</f>
        <v/>
      </c>
      <c r="F67" s="45">
        <f>_xlfn.IFNA(VLOOKUP(E67,Costs!B:C,2,FALSE),0)</f>
        <v>0</v>
      </c>
      <c r="G67" s="48"/>
      <c r="H67" s="11"/>
      <c r="I67" s="48"/>
      <c r="J67" s="49"/>
      <c r="K67" s="50"/>
      <c r="L67" s="49"/>
      <c r="M67" s="49"/>
      <c r="N67" s="51"/>
      <c r="O67" s="10" t="str">
        <f t="shared" si="1"/>
        <v/>
      </c>
      <c r="P67" s="50"/>
      <c r="Q67" s="48"/>
      <c r="R67" s="12" t="str">
        <f>_xlfn.IFNA(VLOOKUP(Q67,Lookups!E:F,2,FALSE)&amp;"S","")</f>
        <v/>
      </c>
      <c r="S67" s="46">
        <f>_xlfn.IFNA(VLOOKUP(R67,Costs!B:C,2,FALSE),0)</f>
        <v>0</v>
      </c>
      <c r="T67" s="49"/>
      <c r="U67" s="49"/>
      <c r="V67" s="49"/>
      <c r="W67" s="12" t="str">
        <f t="shared" si="2"/>
        <v/>
      </c>
      <c r="X67" s="12" t="str">
        <f t="shared" si="3"/>
        <v/>
      </c>
      <c r="Y67" s="12" t="str">
        <f t="shared" si="4"/>
        <v/>
      </c>
      <c r="Z67" s="46">
        <f>_xlfn.IFNA(VLOOKUP(W67,Costs!B:C,2,FALSE),0)+_xlfn.IFNA(VLOOKUP(X67,Costs!B:C,2,FALSE),0)+_xlfn.IFNA(VLOOKUP(Y67,Costs!B:C,2,FALSE),0)</f>
        <v>0</v>
      </c>
      <c r="AA67" s="50"/>
      <c r="AB67" s="46">
        <f t="shared" si="6"/>
        <v>0</v>
      </c>
      <c r="AC67" s="50"/>
    </row>
    <row r="68" spans="1:29">
      <c r="A68" s="9" t="str">
        <f t="shared" si="5"/>
        <v/>
      </c>
      <c r="B68" s="53"/>
      <c r="C68" s="47"/>
      <c r="D68" s="47"/>
      <c r="E68" s="12" t="str">
        <f>_xlfn.IFNA(VLOOKUP(C68,Lookups!A:B,2,FALSE)&amp;IF(B68="Yes","L",""),"")</f>
        <v/>
      </c>
      <c r="F68" s="45">
        <f>_xlfn.IFNA(VLOOKUP(E68,Costs!B:C,2,FALSE),0)</f>
        <v>0</v>
      </c>
      <c r="G68" s="48"/>
      <c r="H68" s="11"/>
      <c r="I68" s="48"/>
      <c r="J68" s="49"/>
      <c r="K68" s="50"/>
      <c r="L68" s="49"/>
      <c r="M68" s="49"/>
      <c r="N68" s="51"/>
      <c r="O68" s="10" t="str">
        <f t="shared" si="1"/>
        <v/>
      </c>
      <c r="P68" s="50"/>
      <c r="Q68" s="48"/>
      <c r="R68" s="12" t="str">
        <f>_xlfn.IFNA(VLOOKUP(Q68,Lookups!E:F,2,FALSE)&amp;"S","")</f>
        <v/>
      </c>
      <c r="S68" s="46">
        <f>_xlfn.IFNA(VLOOKUP(R68,Costs!B:C,2,FALSE),0)</f>
        <v>0</v>
      </c>
      <c r="T68" s="49"/>
      <c r="U68" s="49"/>
      <c r="V68" s="49"/>
      <c r="W68" s="12" t="str">
        <f t="shared" si="2"/>
        <v/>
      </c>
      <c r="X68" s="12" t="str">
        <f t="shared" si="3"/>
        <v/>
      </c>
      <c r="Y68" s="12" t="str">
        <f t="shared" si="4"/>
        <v/>
      </c>
      <c r="Z68" s="46">
        <f>_xlfn.IFNA(VLOOKUP(W68,Costs!B:C,2,FALSE),0)+_xlfn.IFNA(VLOOKUP(X68,Costs!B:C,2,FALSE),0)+_xlfn.IFNA(VLOOKUP(Y68,Costs!B:C,2,FALSE),0)</f>
        <v>0</v>
      </c>
      <c r="AA68" s="50"/>
      <c r="AB68" s="46">
        <f t="shared" si="6"/>
        <v>0</v>
      </c>
      <c r="AC68" s="50"/>
    </row>
    <row r="69" spans="1:29" s="19" customFormat="1">
      <c r="A69" s="83"/>
      <c r="B69" s="84"/>
      <c r="C69" s="85"/>
      <c r="D69" s="85"/>
      <c r="E69" s="86"/>
      <c r="F69" s="87">
        <f>SUM(F4:F68)</f>
        <v>0</v>
      </c>
      <c r="G69" s="83"/>
      <c r="H69" s="83"/>
      <c r="I69" s="83"/>
      <c r="J69" s="86"/>
      <c r="K69" s="88"/>
      <c r="L69" s="86"/>
      <c r="M69" s="86"/>
      <c r="N69" s="89"/>
      <c r="O69" s="89"/>
      <c r="P69" s="88"/>
      <c r="Q69" s="83"/>
      <c r="R69" s="86"/>
      <c r="S69" s="87">
        <f>SUM(S4:S68)</f>
        <v>0</v>
      </c>
      <c r="T69" s="86"/>
      <c r="U69" s="86"/>
      <c r="V69" s="86"/>
      <c r="W69" s="86"/>
      <c r="X69" s="86"/>
      <c r="Y69" s="86"/>
      <c r="Z69" s="87">
        <f>SUM(Z4:Z68)</f>
        <v>0</v>
      </c>
      <c r="AA69" s="88"/>
      <c r="AB69" s="87">
        <f>SUM(AB4:AB68)</f>
        <v>0</v>
      </c>
      <c r="AC69" s="88"/>
    </row>
  </sheetData>
  <sheetProtection algorithmName="SHA-512" hashValue="I8Flqf2dNqTFT6JwLd0Vb+wXVRidQnDW8E65voBEXo3tn51f0ccmQARnJQUwcKdFOZePgpl+VyaS8o1vTKMLUQ==" saltValue="hm2bJeR0MB0UXqYkbPMx6A==" spinCount="100000" sheet="1" selectLockedCells="1"/>
  <conditionalFormatting sqref="N4:O68">
    <cfRule type="expression" dxfId="0" priority="1">
      <formula>IF(INT($O4)&gt;18,TRUE,FALSE)</formula>
    </cfRule>
  </conditionalFormatting>
  <dataValidations count="6">
    <dataValidation type="list" allowBlank="1" showInputMessage="1" showErrorMessage="1" sqref="J4:J1048576" xr:uid="{DFC6E5AF-445E-4491-A08E-2A7593436C83}">
      <formula1>"Helm,Crew"</formula1>
    </dataValidation>
    <dataValidation type="list" allowBlank="1" showInputMessage="1" showErrorMessage="1" sqref="I69:I1048576" xr:uid="{ED33F976-4E46-48AD-93BF-2CD05F88B85A}">
      <formula1>"Main,Rookie"</formula1>
    </dataValidation>
    <dataValidation type="list" allowBlank="1" showInputMessage="1" showErrorMessage="1" sqref="M4:M1048576" xr:uid="{572C1B6F-9C98-4F9D-BCC7-1D013E7D8345}">
      <formula1>"Male,Female"</formula1>
    </dataValidation>
    <dataValidation type="textLength" allowBlank="1" showInputMessage="1" showErrorMessage="1" errorTitle="NSSA Number" error="This must be 4 dights e.g. 1234" sqref="L4:L1048576" xr:uid="{EF9D708B-A80D-4D1D-AEE2-AFAAA924916F}">
      <formula1>4</formula1>
      <formula2>4</formula2>
    </dataValidation>
    <dataValidation type="list" allowBlank="1" showInputMessage="1" showErrorMessage="1" sqref="B4:B68 T4:V68" xr:uid="{A16A86F4-026A-4807-8CD9-5198A329A13C}">
      <formula1>"No,Yes"</formula1>
    </dataValidation>
    <dataValidation type="list" allowBlank="1" showInputMessage="1" showErrorMessage="1" sqref="I4:I68" xr:uid="{124E6464-A61B-4E31-BE35-21583792383B}">
      <formula1>"Main,Regatta"</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BED29CF9-5026-4E75-B572-6B048957161A}">
          <x14:formula1>
            <xm:f>Lookups!$E$2:$E$6</xm:f>
          </x14:formula1>
          <xm:sqref>Q4:Q68</xm:sqref>
        </x14:dataValidation>
        <x14:dataValidation type="list" allowBlank="1" showInputMessage="1" showErrorMessage="1" promptTitle="Boat Class" prompt="Select boat class" xr:uid="{243EC421-1850-4D49-B1F4-5730423C6BF9}">
          <x14:formula1>
            <xm:f>Lookups!$A$2:$A$51</xm:f>
          </x14:formula1>
          <xm:sqref>C69:C1048576</xm:sqref>
        </x14:dataValidation>
        <x14:dataValidation type="list" allowBlank="1" showInputMessage="1" showErrorMessage="1" xr:uid="{7EC3A2E9-0F52-4AA0-88E7-DBAC72DFD8B4}">
          <x14:formula1>
            <xm:f>Lookups!$E:$E</xm:f>
          </x14:formula1>
          <xm:sqref>Q69:Q1048576</xm:sqref>
        </x14:dataValidation>
        <x14:dataValidation type="list" allowBlank="1" showInputMessage="1" showErrorMessage="1" promptTitle="Boat Class" prompt="Select boat class" xr:uid="{04E714E8-9198-4542-BBF9-682BA12730E4}">
          <x14:formula1>
            <xm:f>Lookups!$A$2:$A$79</xm:f>
          </x14:formula1>
          <xm:sqref>C4:C68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E52C-9BFD-48D4-A6D4-3C8301A18724}">
  <dimension ref="A1:S72"/>
  <sheetViews>
    <sheetView workbookViewId="0">
      <pane ySplit="3" topLeftCell="A4" activePane="bottomLeft" state="frozen"/>
      <selection pane="bottomLeft" activeCell="B4" sqref="B4"/>
    </sheetView>
  </sheetViews>
  <sheetFormatPr defaultColWidth="9" defaultRowHeight="15"/>
  <cols>
    <col min="1" max="1" width="13.625" style="2" customWidth="1"/>
    <col min="2" max="2" width="19.5" style="2" customWidth="1"/>
    <col min="3" max="3" width="14.75" style="2" customWidth="1"/>
    <col min="4" max="4" width="2.375" style="2" hidden="1" customWidth="1"/>
    <col min="5" max="5" width="12.5" style="14" customWidth="1"/>
    <col min="6" max="6" width="12.25" style="7" customWidth="1"/>
    <col min="7" max="7" width="9.625" style="4" bestFit="1" customWidth="1"/>
    <col min="8" max="8" width="4.25" style="4" hidden="1" customWidth="1"/>
    <col min="9" max="9" width="8.125" style="4" customWidth="1"/>
    <col min="10" max="11" width="20.625" style="4" bestFit="1" customWidth="1"/>
    <col min="12" max="12" width="11.875" style="4" bestFit="1" customWidth="1"/>
    <col min="13" max="15" width="3.75" style="4" hidden="1" customWidth="1"/>
    <col min="16" max="16" width="8.125" style="4" customWidth="1"/>
    <col min="17" max="17" width="18.875" style="8" customWidth="1"/>
    <col min="18" max="18" width="8.125" style="2" customWidth="1"/>
    <col min="19" max="19" width="24.625" style="8" customWidth="1"/>
    <col min="20" max="16384" width="9" style="2"/>
  </cols>
  <sheetData>
    <row r="1" spans="1:19" ht="21">
      <c r="A1" s="21" t="s">
        <v>119</v>
      </c>
      <c r="B1" s="21"/>
      <c r="C1" s="21"/>
      <c r="D1" s="21"/>
      <c r="E1" s="21"/>
      <c r="F1" s="21"/>
    </row>
    <row r="2" spans="1:19">
      <c r="A2" s="18" t="s">
        <v>102</v>
      </c>
    </row>
    <row r="3" spans="1:19" ht="47.25">
      <c r="A3" s="16" t="s">
        <v>75</v>
      </c>
      <c r="B3" s="32" t="s">
        <v>3</v>
      </c>
      <c r="C3" s="32" t="s">
        <v>14</v>
      </c>
      <c r="D3" s="32" t="s">
        <v>116</v>
      </c>
      <c r="E3" s="33" t="s">
        <v>70</v>
      </c>
      <c r="F3" s="34" t="s">
        <v>71</v>
      </c>
      <c r="G3" s="27" t="s">
        <v>2</v>
      </c>
      <c r="H3" s="27" t="s">
        <v>112</v>
      </c>
      <c r="I3" s="27" t="s">
        <v>65</v>
      </c>
      <c r="J3" s="25" t="s">
        <v>135</v>
      </c>
      <c r="K3" s="25" t="s">
        <v>134</v>
      </c>
      <c r="L3" s="25" t="s">
        <v>137</v>
      </c>
      <c r="M3" s="25" t="s">
        <v>113</v>
      </c>
      <c r="N3" s="25" t="s">
        <v>133</v>
      </c>
      <c r="O3" s="25" t="s">
        <v>110</v>
      </c>
      <c r="P3" s="25" t="s">
        <v>139</v>
      </c>
      <c r="Q3" s="25" t="s">
        <v>55</v>
      </c>
      <c r="R3" s="26" t="s">
        <v>88</v>
      </c>
      <c r="S3" s="16" t="s">
        <v>82</v>
      </c>
    </row>
    <row r="4" spans="1:19">
      <c r="A4" s="9">
        <f>'Team Managers Form'!$C$6</f>
        <v>0</v>
      </c>
      <c r="B4" s="48"/>
      <c r="C4" s="48"/>
      <c r="D4" s="12" t="str">
        <f>_xlfn.IFNA(VLOOKUP(C4,Lookups!H:I,2,FALSE),"")</f>
        <v/>
      </c>
      <c r="E4" s="54"/>
      <c r="F4" s="51"/>
      <c r="G4" s="48"/>
      <c r="H4" s="10" t="str">
        <f>_xlfn.IFNA(VLOOKUP(G4,Lookups!E:F,2,FALSE)&amp;D4,"")</f>
        <v/>
      </c>
      <c r="I4" s="46">
        <f>_xlfn.IFNA(VLOOKUP(H4,Costs!B:C,2,FALSE),0)</f>
        <v>0</v>
      </c>
      <c r="J4" s="49"/>
      <c r="K4" s="49"/>
      <c r="L4" s="49"/>
      <c r="M4" s="12" t="str">
        <f>IF(J4="Yes",M$3 &amp;SUBSTITUTE($D4,"C","O"),"")</f>
        <v/>
      </c>
      <c r="N4" s="12" t="str">
        <f>IF(K4="Yes",N$3&amp;SUBSTITUTE($D4,"C","O"),"")</f>
        <v/>
      </c>
      <c r="O4" s="12" t="str">
        <f>IF(L4="Yes",O$3&amp;SUBSTITUTE($D4,"C","O"),"")</f>
        <v/>
      </c>
      <c r="P4" s="46">
        <f>_xlfn.IFNA(VLOOKUP(M4,Costs!B:C,2,FALSE),0)+_xlfn.IFNA(VLOOKUP(N4,Costs!B:C,2,FALSE),0)+_xlfn.IFNA(VLOOKUP(O4,Costs!B:C,2,FALSE),0)</f>
        <v>0</v>
      </c>
      <c r="Q4" s="50"/>
      <c r="R4" s="46">
        <f t="shared" ref="R4:R35" si="0">N(I4)+N(P4)</f>
        <v>0</v>
      </c>
      <c r="S4" s="50"/>
    </row>
    <row r="5" spans="1:19">
      <c r="A5" s="9" t="str">
        <f>IF(B5="","",A4)</f>
        <v/>
      </c>
      <c r="B5" s="48"/>
      <c r="C5" s="48"/>
      <c r="D5" s="12" t="str">
        <f>_xlfn.IFNA(VLOOKUP(C5,Lookups!H:I,2,FALSE),"")</f>
        <v/>
      </c>
      <c r="E5" s="54"/>
      <c r="F5" s="51"/>
      <c r="G5" s="48"/>
      <c r="H5" s="10" t="str">
        <f>_xlfn.IFNA(VLOOKUP(G5,Lookups!E:F,2,FALSE)&amp;D5,"")</f>
        <v/>
      </c>
      <c r="I5" s="46">
        <f>_xlfn.IFNA(VLOOKUP(H5,Costs!B:C,2,FALSE),0)</f>
        <v>0</v>
      </c>
      <c r="J5" s="49"/>
      <c r="K5" s="49"/>
      <c r="L5" s="49"/>
      <c r="M5" s="12" t="str">
        <f t="shared" ref="M5:M68" si="1">IF(J5="Yes",M$3 &amp;SUBSTITUTE($D5,"C","O"),"")</f>
        <v/>
      </c>
      <c r="N5" s="12" t="str">
        <f t="shared" ref="N5:N68" si="2">IF(K5="Yes",N$3&amp;SUBSTITUTE($D5,"C","O"),"")</f>
        <v/>
      </c>
      <c r="O5" s="12" t="str">
        <f t="shared" ref="O5:O68" si="3">IF(L5="Yes",O$3&amp;SUBSTITUTE($D5,"C","O"),"")</f>
        <v/>
      </c>
      <c r="P5" s="46">
        <f>_xlfn.IFNA(VLOOKUP(M5,Costs!B:C,2,FALSE),0)+_xlfn.IFNA(VLOOKUP(N5,Costs!B:C,2,FALSE),0)+_xlfn.IFNA(VLOOKUP(O5,Costs!B:C,2,FALSE),0)</f>
        <v>0</v>
      </c>
      <c r="Q5" s="50"/>
      <c r="R5" s="46">
        <f t="shared" si="0"/>
        <v>0</v>
      </c>
      <c r="S5" s="50"/>
    </row>
    <row r="6" spans="1:19">
      <c r="A6" s="9" t="str">
        <f t="shared" ref="A6:A30" si="4">IF(B6="","",A5)</f>
        <v/>
      </c>
      <c r="B6" s="48"/>
      <c r="C6" s="48"/>
      <c r="D6" s="12" t="str">
        <f>_xlfn.IFNA(VLOOKUP(C6,Lookups!H:I,2,FALSE),"")</f>
        <v/>
      </c>
      <c r="E6" s="54"/>
      <c r="F6" s="51"/>
      <c r="G6" s="48"/>
      <c r="H6" s="10" t="str">
        <f>_xlfn.IFNA(VLOOKUP(G6,Lookups!E:F,2,FALSE)&amp;D6,"")</f>
        <v/>
      </c>
      <c r="I6" s="46">
        <f>_xlfn.IFNA(VLOOKUP(H6,Costs!B:C,2,FALSE),0)</f>
        <v>0</v>
      </c>
      <c r="J6" s="49"/>
      <c r="K6" s="49"/>
      <c r="L6" s="49"/>
      <c r="M6" s="12" t="str">
        <f t="shared" si="1"/>
        <v/>
      </c>
      <c r="N6" s="12" t="str">
        <f t="shared" si="2"/>
        <v/>
      </c>
      <c r="O6" s="12" t="str">
        <f t="shared" si="3"/>
        <v/>
      </c>
      <c r="P6" s="46">
        <f>_xlfn.IFNA(VLOOKUP(M6,Costs!B:C,2,FALSE),0)+_xlfn.IFNA(VLOOKUP(N6,Costs!B:C,2,FALSE),0)+_xlfn.IFNA(VLOOKUP(O6,Costs!B:C,2,FALSE),0)</f>
        <v>0</v>
      </c>
      <c r="Q6" s="50"/>
      <c r="R6" s="46">
        <f t="shared" si="0"/>
        <v>0</v>
      </c>
      <c r="S6" s="50"/>
    </row>
    <row r="7" spans="1:19">
      <c r="A7" s="9" t="str">
        <f t="shared" si="4"/>
        <v/>
      </c>
      <c r="B7" s="48"/>
      <c r="C7" s="48"/>
      <c r="D7" s="12" t="str">
        <f>_xlfn.IFNA(VLOOKUP(C7,Lookups!H:I,2,FALSE),"")</f>
        <v/>
      </c>
      <c r="E7" s="54"/>
      <c r="F7" s="51"/>
      <c r="G7" s="48"/>
      <c r="H7" s="10" t="str">
        <f>_xlfn.IFNA(VLOOKUP(G7,Lookups!E:F,2,FALSE)&amp;D7,"")</f>
        <v/>
      </c>
      <c r="I7" s="46">
        <f>_xlfn.IFNA(VLOOKUP(H7,Costs!B:C,2,FALSE),0)</f>
        <v>0</v>
      </c>
      <c r="J7" s="49"/>
      <c r="K7" s="49"/>
      <c r="L7" s="49"/>
      <c r="M7" s="12" t="str">
        <f t="shared" si="1"/>
        <v/>
      </c>
      <c r="N7" s="12" t="str">
        <f t="shared" si="2"/>
        <v/>
      </c>
      <c r="O7" s="12" t="str">
        <f t="shared" si="3"/>
        <v/>
      </c>
      <c r="P7" s="46">
        <f>_xlfn.IFNA(VLOOKUP(M7,Costs!B:C,2,FALSE),0)+_xlfn.IFNA(VLOOKUP(N7,Costs!B:C,2,FALSE),0)+_xlfn.IFNA(VLOOKUP(O7,Costs!B:C,2,FALSE),0)</f>
        <v>0</v>
      </c>
      <c r="Q7" s="50"/>
      <c r="R7" s="46">
        <f t="shared" si="0"/>
        <v>0</v>
      </c>
      <c r="S7" s="50"/>
    </row>
    <row r="8" spans="1:19">
      <c r="A8" s="9" t="str">
        <f t="shared" si="4"/>
        <v/>
      </c>
      <c r="B8" s="48"/>
      <c r="C8" s="48"/>
      <c r="D8" s="12" t="str">
        <f>_xlfn.IFNA(VLOOKUP(C8,Lookups!H:I,2,FALSE),"")</f>
        <v/>
      </c>
      <c r="E8" s="54"/>
      <c r="F8" s="51"/>
      <c r="G8" s="48"/>
      <c r="H8" s="10" t="str">
        <f>_xlfn.IFNA(VLOOKUP(G8,Lookups!E:F,2,FALSE)&amp;D8,"")</f>
        <v/>
      </c>
      <c r="I8" s="46">
        <f>_xlfn.IFNA(VLOOKUP(H8,Costs!B:C,2,FALSE),0)</f>
        <v>0</v>
      </c>
      <c r="J8" s="49"/>
      <c r="K8" s="49"/>
      <c r="L8" s="49"/>
      <c r="M8" s="12" t="str">
        <f t="shared" si="1"/>
        <v/>
      </c>
      <c r="N8" s="12" t="str">
        <f t="shared" si="2"/>
        <v/>
      </c>
      <c r="O8" s="12" t="str">
        <f t="shared" si="3"/>
        <v/>
      </c>
      <c r="P8" s="46">
        <f>_xlfn.IFNA(VLOOKUP(M8,Costs!B:C,2,FALSE),0)+_xlfn.IFNA(VLOOKUP(N8,Costs!B:C,2,FALSE),0)+_xlfn.IFNA(VLOOKUP(O8,Costs!B:C,2,FALSE),0)</f>
        <v>0</v>
      </c>
      <c r="Q8" s="50"/>
      <c r="R8" s="46">
        <f t="shared" si="0"/>
        <v>0</v>
      </c>
      <c r="S8" s="50"/>
    </row>
    <row r="9" spans="1:19">
      <c r="A9" s="9" t="str">
        <f t="shared" si="4"/>
        <v/>
      </c>
      <c r="B9" s="48"/>
      <c r="C9" s="48"/>
      <c r="D9" s="12" t="str">
        <f>_xlfn.IFNA(VLOOKUP(C9,Lookups!H:I,2,FALSE),"")</f>
        <v/>
      </c>
      <c r="E9" s="54"/>
      <c r="F9" s="51"/>
      <c r="G9" s="48"/>
      <c r="H9" s="10" t="str">
        <f>_xlfn.IFNA(VLOOKUP(G9,Lookups!E:F,2,FALSE)&amp;D9,"")</f>
        <v/>
      </c>
      <c r="I9" s="46">
        <f>_xlfn.IFNA(VLOOKUP(H9,Costs!B:C,2,FALSE),0)</f>
        <v>0</v>
      </c>
      <c r="J9" s="49"/>
      <c r="K9" s="49"/>
      <c r="L9" s="49"/>
      <c r="M9" s="12" t="str">
        <f t="shared" si="1"/>
        <v/>
      </c>
      <c r="N9" s="12" t="str">
        <f t="shared" si="2"/>
        <v/>
      </c>
      <c r="O9" s="12" t="str">
        <f t="shared" si="3"/>
        <v/>
      </c>
      <c r="P9" s="46">
        <f>_xlfn.IFNA(VLOOKUP(M9,Costs!B:C,2,FALSE),0)+_xlfn.IFNA(VLOOKUP(N9,Costs!B:C,2,FALSE),0)+_xlfn.IFNA(VLOOKUP(O9,Costs!B:C,2,FALSE),0)</f>
        <v>0</v>
      </c>
      <c r="Q9" s="50"/>
      <c r="R9" s="46">
        <f t="shared" si="0"/>
        <v>0</v>
      </c>
      <c r="S9" s="50"/>
    </row>
    <row r="10" spans="1:19">
      <c r="A10" s="9" t="str">
        <f t="shared" si="4"/>
        <v/>
      </c>
      <c r="B10" s="48"/>
      <c r="C10" s="48"/>
      <c r="D10" s="12" t="str">
        <f>_xlfn.IFNA(VLOOKUP(C10,Lookups!H:I,2,FALSE),"")</f>
        <v/>
      </c>
      <c r="E10" s="54"/>
      <c r="F10" s="51"/>
      <c r="G10" s="48"/>
      <c r="H10" s="10" t="str">
        <f>_xlfn.IFNA(VLOOKUP(G10,Lookups!E:F,2,FALSE)&amp;D10,"")</f>
        <v/>
      </c>
      <c r="I10" s="46">
        <f>_xlfn.IFNA(VLOOKUP(H10,Costs!B:C,2,FALSE),0)</f>
        <v>0</v>
      </c>
      <c r="J10" s="49"/>
      <c r="K10" s="49"/>
      <c r="L10" s="49"/>
      <c r="M10" s="12" t="str">
        <f t="shared" si="1"/>
        <v/>
      </c>
      <c r="N10" s="12" t="str">
        <f t="shared" si="2"/>
        <v/>
      </c>
      <c r="O10" s="12" t="str">
        <f t="shared" si="3"/>
        <v/>
      </c>
      <c r="P10" s="46">
        <f>_xlfn.IFNA(VLOOKUP(M10,Costs!B:C,2,FALSE),0)+_xlfn.IFNA(VLOOKUP(N10,Costs!B:C,2,FALSE),0)+_xlfn.IFNA(VLOOKUP(O10,Costs!B:C,2,FALSE),0)</f>
        <v>0</v>
      </c>
      <c r="Q10" s="50"/>
      <c r="R10" s="46">
        <f t="shared" si="0"/>
        <v>0</v>
      </c>
      <c r="S10" s="50"/>
    </row>
    <row r="11" spans="1:19">
      <c r="A11" s="9" t="str">
        <f t="shared" si="4"/>
        <v/>
      </c>
      <c r="B11" s="48"/>
      <c r="C11" s="48"/>
      <c r="D11" s="12" t="str">
        <f>_xlfn.IFNA(VLOOKUP(C11,Lookups!H:I,2,FALSE),"")</f>
        <v/>
      </c>
      <c r="E11" s="54"/>
      <c r="F11" s="51"/>
      <c r="G11" s="48"/>
      <c r="H11" s="10" t="str">
        <f>_xlfn.IFNA(VLOOKUP(G11,Lookups!E:F,2,FALSE)&amp;D11,"")</f>
        <v/>
      </c>
      <c r="I11" s="46">
        <f>_xlfn.IFNA(VLOOKUP(H11,Costs!B:C,2,FALSE),0)</f>
        <v>0</v>
      </c>
      <c r="J11" s="49"/>
      <c r="K11" s="49"/>
      <c r="L11" s="49"/>
      <c r="M11" s="12" t="str">
        <f t="shared" si="1"/>
        <v/>
      </c>
      <c r="N11" s="12" t="str">
        <f t="shared" si="2"/>
        <v/>
      </c>
      <c r="O11" s="12" t="str">
        <f t="shared" si="3"/>
        <v/>
      </c>
      <c r="P11" s="46">
        <f>_xlfn.IFNA(VLOOKUP(M11,Costs!B:C,2,FALSE),0)+_xlfn.IFNA(VLOOKUP(N11,Costs!B:C,2,FALSE),0)+_xlfn.IFNA(VLOOKUP(O11,Costs!B:C,2,FALSE),0)</f>
        <v>0</v>
      </c>
      <c r="Q11" s="50"/>
      <c r="R11" s="46">
        <f t="shared" si="0"/>
        <v>0</v>
      </c>
      <c r="S11" s="50"/>
    </row>
    <row r="12" spans="1:19">
      <c r="A12" s="9" t="str">
        <f t="shared" si="4"/>
        <v/>
      </c>
      <c r="B12" s="48"/>
      <c r="C12" s="48"/>
      <c r="D12" s="12" t="str">
        <f>_xlfn.IFNA(VLOOKUP(C12,Lookups!H:I,2,FALSE),"")</f>
        <v/>
      </c>
      <c r="E12" s="54"/>
      <c r="F12" s="51"/>
      <c r="G12" s="48"/>
      <c r="H12" s="10" t="str">
        <f>_xlfn.IFNA(VLOOKUP(G12,Lookups!E:F,2,FALSE)&amp;D12,"")</f>
        <v/>
      </c>
      <c r="I12" s="46">
        <f>_xlfn.IFNA(VLOOKUP(H12,Costs!B:C,2,FALSE),0)</f>
        <v>0</v>
      </c>
      <c r="J12" s="49"/>
      <c r="K12" s="49"/>
      <c r="L12" s="49"/>
      <c r="M12" s="12" t="str">
        <f t="shared" si="1"/>
        <v/>
      </c>
      <c r="N12" s="12" t="str">
        <f t="shared" si="2"/>
        <v/>
      </c>
      <c r="O12" s="12" t="str">
        <f t="shared" si="3"/>
        <v/>
      </c>
      <c r="P12" s="46">
        <f>_xlfn.IFNA(VLOOKUP(M12,Costs!B:C,2,FALSE),0)+_xlfn.IFNA(VLOOKUP(N12,Costs!B:C,2,FALSE),0)+_xlfn.IFNA(VLOOKUP(O12,Costs!B:C,2,FALSE),0)</f>
        <v>0</v>
      </c>
      <c r="Q12" s="50"/>
      <c r="R12" s="46">
        <f t="shared" si="0"/>
        <v>0</v>
      </c>
      <c r="S12" s="50"/>
    </row>
    <row r="13" spans="1:19">
      <c r="A13" s="9" t="str">
        <f t="shared" si="4"/>
        <v/>
      </c>
      <c r="B13" s="48"/>
      <c r="C13" s="48"/>
      <c r="D13" s="12" t="str">
        <f>_xlfn.IFNA(VLOOKUP(C13,Lookups!H:I,2,FALSE),"")</f>
        <v/>
      </c>
      <c r="E13" s="54"/>
      <c r="F13" s="51"/>
      <c r="G13" s="48"/>
      <c r="H13" s="10" t="str">
        <f>_xlfn.IFNA(VLOOKUP(G13,Lookups!E:F,2,FALSE)&amp;D13,"")</f>
        <v/>
      </c>
      <c r="I13" s="46">
        <f>_xlfn.IFNA(VLOOKUP(H13,Costs!B:C,2,FALSE),0)</f>
        <v>0</v>
      </c>
      <c r="J13" s="49"/>
      <c r="K13" s="49"/>
      <c r="L13" s="49"/>
      <c r="M13" s="12" t="str">
        <f t="shared" si="1"/>
        <v/>
      </c>
      <c r="N13" s="12" t="str">
        <f t="shared" si="2"/>
        <v/>
      </c>
      <c r="O13" s="12" t="str">
        <f t="shared" si="3"/>
        <v/>
      </c>
      <c r="P13" s="46">
        <f>_xlfn.IFNA(VLOOKUP(M13,Costs!B:C,2,FALSE),0)+_xlfn.IFNA(VLOOKUP(N13,Costs!B:C,2,FALSE),0)+_xlfn.IFNA(VLOOKUP(O13,Costs!B:C,2,FALSE),0)</f>
        <v>0</v>
      </c>
      <c r="Q13" s="50"/>
      <c r="R13" s="46">
        <f t="shared" si="0"/>
        <v>0</v>
      </c>
      <c r="S13" s="50"/>
    </row>
    <row r="14" spans="1:19">
      <c r="A14" s="9" t="str">
        <f t="shared" si="4"/>
        <v/>
      </c>
      <c r="B14" s="48"/>
      <c r="C14" s="48"/>
      <c r="D14" s="12" t="str">
        <f>_xlfn.IFNA(VLOOKUP(C14,Lookups!H:I,2,FALSE),"")</f>
        <v/>
      </c>
      <c r="E14" s="54"/>
      <c r="F14" s="51"/>
      <c r="G14" s="48"/>
      <c r="H14" s="10" t="str">
        <f>_xlfn.IFNA(VLOOKUP(G14,Lookups!E:F,2,FALSE)&amp;D14,"")</f>
        <v/>
      </c>
      <c r="I14" s="46">
        <f>_xlfn.IFNA(VLOOKUP(H14,Costs!B:C,2,FALSE),0)</f>
        <v>0</v>
      </c>
      <c r="J14" s="49"/>
      <c r="K14" s="49"/>
      <c r="L14" s="49"/>
      <c r="M14" s="12" t="str">
        <f t="shared" si="1"/>
        <v/>
      </c>
      <c r="N14" s="12" t="str">
        <f t="shared" si="2"/>
        <v/>
      </c>
      <c r="O14" s="12" t="str">
        <f t="shared" si="3"/>
        <v/>
      </c>
      <c r="P14" s="46">
        <f>_xlfn.IFNA(VLOOKUP(M14,Costs!B:C,2,FALSE),0)+_xlfn.IFNA(VLOOKUP(N14,Costs!B:C,2,FALSE),0)+_xlfn.IFNA(VLOOKUP(O14,Costs!B:C,2,FALSE),0)</f>
        <v>0</v>
      </c>
      <c r="Q14" s="50"/>
      <c r="R14" s="46">
        <f t="shared" si="0"/>
        <v>0</v>
      </c>
      <c r="S14" s="50"/>
    </row>
    <row r="15" spans="1:19">
      <c r="A15" s="9" t="str">
        <f t="shared" si="4"/>
        <v/>
      </c>
      <c r="B15" s="48"/>
      <c r="C15" s="48"/>
      <c r="D15" s="12" t="str">
        <f>_xlfn.IFNA(VLOOKUP(C15,Lookups!H:I,2,FALSE),"")</f>
        <v/>
      </c>
      <c r="E15" s="54"/>
      <c r="F15" s="51"/>
      <c r="G15" s="48"/>
      <c r="H15" s="10" t="str">
        <f>_xlfn.IFNA(VLOOKUP(G15,Lookups!E:F,2,FALSE)&amp;D15,"")</f>
        <v/>
      </c>
      <c r="I15" s="46">
        <f>_xlfn.IFNA(VLOOKUP(H15,Costs!B:C,2,FALSE),0)</f>
        <v>0</v>
      </c>
      <c r="J15" s="49"/>
      <c r="K15" s="49"/>
      <c r="L15" s="49"/>
      <c r="M15" s="12" t="str">
        <f t="shared" si="1"/>
        <v/>
      </c>
      <c r="N15" s="12" t="str">
        <f t="shared" si="2"/>
        <v/>
      </c>
      <c r="O15" s="12" t="str">
        <f t="shared" si="3"/>
        <v/>
      </c>
      <c r="P15" s="46">
        <f>_xlfn.IFNA(VLOOKUP(M15,Costs!B:C,2,FALSE),0)+_xlfn.IFNA(VLOOKUP(N15,Costs!B:C,2,FALSE),0)+_xlfn.IFNA(VLOOKUP(O15,Costs!B:C,2,FALSE),0)</f>
        <v>0</v>
      </c>
      <c r="Q15" s="50"/>
      <c r="R15" s="46">
        <f t="shared" si="0"/>
        <v>0</v>
      </c>
      <c r="S15" s="50"/>
    </row>
    <row r="16" spans="1:19">
      <c r="A16" s="9" t="str">
        <f t="shared" si="4"/>
        <v/>
      </c>
      <c r="B16" s="48"/>
      <c r="C16" s="48"/>
      <c r="D16" s="12" t="str">
        <f>_xlfn.IFNA(VLOOKUP(C16,Lookups!H:I,2,FALSE),"")</f>
        <v/>
      </c>
      <c r="E16" s="54"/>
      <c r="F16" s="51"/>
      <c r="G16" s="48"/>
      <c r="H16" s="10" t="str">
        <f>_xlfn.IFNA(VLOOKUP(G16,Lookups!E:F,2,FALSE)&amp;D16,"")</f>
        <v/>
      </c>
      <c r="I16" s="46">
        <f>_xlfn.IFNA(VLOOKUP(H16,Costs!B:C,2,FALSE),0)</f>
        <v>0</v>
      </c>
      <c r="J16" s="49"/>
      <c r="K16" s="49"/>
      <c r="L16" s="49"/>
      <c r="M16" s="12" t="str">
        <f t="shared" si="1"/>
        <v/>
      </c>
      <c r="N16" s="12" t="str">
        <f t="shared" si="2"/>
        <v/>
      </c>
      <c r="O16" s="12" t="str">
        <f t="shared" si="3"/>
        <v/>
      </c>
      <c r="P16" s="46">
        <f>_xlfn.IFNA(VLOOKUP(M16,Costs!B:C,2,FALSE),0)+_xlfn.IFNA(VLOOKUP(N16,Costs!B:C,2,FALSE),0)+_xlfn.IFNA(VLOOKUP(O16,Costs!B:C,2,FALSE),0)</f>
        <v>0</v>
      </c>
      <c r="Q16" s="50"/>
      <c r="R16" s="46">
        <f t="shared" si="0"/>
        <v>0</v>
      </c>
      <c r="S16" s="50"/>
    </row>
    <row r="17" spans="1:19">
      <c r="A17" s="9" t="str">
        <f t="shared" si="4"/>
        <v/>
      </c>
      <c r="B17" s="48"/>
      <c r="C17" s="48"/>
      <c r="D17" s="12" t="str">
        <f>_xlfn.IFNA(VLOOKUP(C17,Lookups!H:I,2,FALSE),"")</f>
        <v/>
      </c>
      <c r="E17" s="54"/>
      <c r="F17" s="51"/>
      <c r="G17" s="48"/>
      <c r="H17" s="10" t="str">
        <f>_xlfn.IFNA(VLOOKUP(G17,Lookups!E:F,2,FALSE)&amp;D17,"")</f>
        <v/>
      </c>
      <c r="I17" s="46">
        <f>_xlfn.IFNA(VLOOKUP(H17,Costs!B:C,2,FALSE),0)</f>
        <v>0</v>
      </c>
      <c r="J17" s="49"/>
      <c r="K17" s="49"/>
      <c r="L17" s="49"/>
      <c r="M17" s="12" t="str">
        <f t="shared" si="1"/>
        <v/>
      </c>
      <c r="N17" s="12" t="str">
        <f t="shared" si="2"/>
        <v/>
      </c>
      <c r="O17" s="12" t="str">
        <f t="shared" si="3"/>
        <v/>
      </c>
      <c r="P17" s="46">
        <f>_xlfn.IFNA(VLOOKUP(M17,Costs!B:C,2,FALSE),0)+_xlfn.IFNA(VLOOKUP(N17,Costs!B:C,2,FALSE),0)+_xlfn.IFNA(VLOOKUP(O17,Costs!B:C,2,FALSE),0)</f>
        <v>0</v>
      </c>
      <c r="Q17" s="50"/>
      <c r="R17" s="46">
        <f t="shared" si="0"/>
        <v>0</v>
      </c>
      <c r="S17" s="50"/>
    </row>
    <row r="18" spans="1:19">
      <c r="A18" s="9" t="str">
        <f t="shared" si="4"/>
        <v/>
      </c>
      <c r="B18" s="48"/>
      <c r="C18" s="48"/>
      <c r="D18" s="12" t="str">
        <f>_xlfn.IFNA(VLOOKUP(C18,Lookups!H:I,2,FALSE),"")</f>
        <v/>
      </c>
      <c r="E18" s="54"/>
      <c r="F18" s="51"/>
      <c r="G18" s="48"/>
      <c r="H18" s="10" t="str">
        <f>_xlfn.IFNA(VLOOKUP(G18,Lookups!E:F,2,FALSE)&amp;D18,"")</f>
        <v/>
      </c>
      <c r="I18" s="46">
        <f>_xlfn.IFNA(VLOOKUP(H18,Costs!B:C,2,FALSE),0)</f>
        <v>0</v>
      </c>
      <c r="J18" s="49"/>
      <c r="K18" s="49"/>
      <c r="L18" s="49"/>
      <c r="M18" s="12" t="str">
        <f t="shared" si="1"/>
        <v/>
      </c>
      <c r="N18" s="12" t="str">
        <f t="shared" si="2"/>
        <v/>
      </c>
      <c r="O18" s="12" t="str">
        <f t="shared" si="3"/>
        <v/>
      </c>
      <c r="P18" s="46">
        <f>_xlfn.IFNA(VLOOKUP(M18,Costs!B:C,2,FALSE),0)+_xlfn.IFNA(VLOOKUP(N18,Costs!B:C,2,FALSE),0)+_xlfn.IFNA(VLOOKUP(O18,Costs!B:C,2,FALSE),0)</f>
        <v>0</v>
      </c>
      <c r="Q18" s="50"/>
      <c r="R18" s="46">
        <f t="shared" si="0"/>
        <v>0</v>
      </c>
      <c r="S18" s="50"/>
    </row>
    <row r="19" spans="1:19">
      <c r="A19" s="9" t="str">
        <f t="shared" si="4"/>
        <v/>
      </c>
      <c r="B19" s="48"/>
      <c r="C19" s="48"/>
      <c r="D19" s="12" t="str">
        <f>_xlfn.IFNA(VLOOKUP(C19,Lookups!H:I,2,FALSE),"")</f>
        <v/>
      </c>
      <c r="E19" s="54"/>
      <c r="F19" s="51"/>
      <c r="G19" s="48"/>
      <c r="H19" s="10" t="str">
        <f>_xlfn.IFNA(VLOOKUP(G19,Lookups!E:F,2,FALSE)&amp;D19,"")</f>
        <v/>
      </c>
      <c r="I19" s="46">
        <f>_xlfn.IFNA(VLOOKUP(H19,Costs!B:C,2,FALSE),0)</f>
        <v>0</v>
      </c>
      <c r="J19" s="49"/>
      <c r="K19" s="49"/>
      <c r="L19" s="49"/>
      <c r="M19" s="12" t="str">
        <f t="shared" si="1"/>
        <v/>
      </c>
      <c r="N19" s="12" t="str">
        <f t="shared" si="2"/>
        <v/>
      </c>
      <c r="O19" s="12" t="str">
        <f t="shared" si="3"/>
        <v/>
      </c>
      <c r="P19" s="46">
        <f>_xlfn.IFNA(VLOOKUP(M19,Costs!B:C,2,FALSE),0)+_xlfn.IFNA(VLOOKUP(N19,Costs!B:C,2,FALSE),0)+_xlfn.IFNA(VLOOKUP(O19,Costs!B:C,2,FALSE),0)</f>
        <v>0</v>
      </c>
      <c r="Q19" s="50"/>
      <c r="R19" s="46">
        <f t="shared" si="0"/>
        <v>0</v>
      </c>
      <c r="S19" s="50"/>
    </row>
    <row r="20" spans="1:19">
      <c r="A20" s="9" t="str">
        <f t="shared" si="4"/>
        <v/>
      </c>
      <c r="B20" s="48"/>
      <c r="C20" s="48"/>
      <c r="D20" s="12" t="str">
        <f>_xlfn.IFNA(VLOOKUP(C20,Lookups!H:I,2,FALSE),"")</f>
        <v/>
      </c>
      <c r="E20" s="54"/>
      <c r="F20" s="51"/>
      <c r="G20" s="48"/>
      <c r="H20" s="10" t="str">
        <f>_xlfn.IFNA(VLOOKUP(G20,Lookups!E:F,2,FALSE)&amp;D20,"")</f>
        <v/>
      </c>
      <c r="I20" s="46">
        <f>_xlfn.IFNA(VLOOKUP(H20,Costs!B:C,2,FALSE),0)</f>
        <v>0</v>
      </c>
      <c r="J20" s="49"/>
      <c r="K20" s="49"/>
      <c r="L20" s="49"/>
      <c r="M20" s="12" t="str">
        <f t="shared" si="1"/>
        <v/>
      </c>
      <c r="N20" s="12" t="str">
        <f t="shared" si="2"/>
        <v/>
      </c>
      <c r="O20" s="12" t="str">
        <f t="shared" si="3"/>
        <v/>
      </c>
      <c r="P20" s="46">
        <f>_xlfn.IFNA(VLOOKUP(M20,Costs!B:C,2,FALSE),0)+_xlfn.IFNA(VLOOKUP(N20,Costs!B:C,2,FALSE),0)+_xlfn.IFNA(VLOOKUP(O20,Costs!B:C,2,FALSE),0)</f>
        <v>0</v>
      </c>
      <c r="Q20" s="50"/>
      <c r="R20" s="46">
        <f t="shared" si="0"/>
        <v>0</v>
      </c>
      <c r="S20" s="50"/>
    </row>
    <row r="21" spans="1:19">
      <c r="A21" s="9" t="str">
        <f t="shared" si="4"/>
        <v/>
      </c>
      <c r="B21" s="48"/>
      <c r="C21" s="48"/>
      <c r="D21" s="12" t="str">
        <f>_xlfn.IFNA(VLOOKUP(C21,Lookups!H:I,2,FALSE),"")</f>
        <v/>
      </c>
      <c r="E21" s="54"/>
      <c r="F21" s="51"/>
      <c r="G21" s="48"/>
      <c r="H21" s="10" t="str">
        <f>_xlfn.IFNA(VLOOKUP(G21,Lookups!E:F,2,FALSE)&amp;D21,"")</f>
        <v/>
      </c>
      <c r="I21" s="46">
        <f>_xlfn.IFNA(VLOOKUP(H21,Costs!B:C,2,FALSE),0)</f>
        <v>0</v>
      </c>
      <c r="J21" s="49"/>
      <c r="K21" s="49"/>
      <c r="L21" s="49"/>
      <c r="M21" s="12" t="str">
        <f t="shared" si="1"/>
        <v/>
      </c>
      <c r="N21" s="12" t="str">
        <f t="shared" si="2"/>
        <v/>
      </c>
      <c r="O21" s="12" t="str">
        <f t="shared" si="3"/>
        <v/>
      </c>
      <c r="P21" s="46">
        <f>_xlfn.IFNA(VLOOKUP(M21,Costs!B:C,2,FALSE),0)+_xlfn.IFNA(VLOOKUP(N21,Costs!B:C,2,FALSE),0)+_xlfn.IFNA(VLOOKUP(O21,Costs!B:C,2,FALSE),0)</f>
        <v>0</v>
      </c>
      <c r="Q21" s="50"/>
      <c r="R21" s="46">
        <f t="shared" si="0"/>
        <v>0</v>
      </c>
      <c r="S21" s="50"/>
    </row>
    <row r="22" spans="1:19">
      <c r="A22" s="9" t="str">
        <f t="shared" si="4"/>
        <v/>
      </c>
      <c r="B22" s="48"/>
      <c r="C22" s="48"/>
      <c r="D22" s="12" t="str">
        <f>_xlfn.IFNA(VLOOKUP(C22,Lookups!H:I,2,FALSE),"")</f>
        <v/>
      </c>
      <c r="E22" s="54"/>
      <c r="F22" s="51"/>
      <c r="G22" s="48"/>
      <c r="H22" s="10" t="str">
        <f>_xlfn.IFNA(VLOOKUP(G22,Lookups!E:F,2,FALSE)&amp;D22,"")</f>
        <v/>
      </c>
      <c r="I22" s="46">
        <f>_xlfn.IFNA(VLOOKUP(H22,Costs!B:C,2,FALSE),0)</f>
        <v>0</v>
      </c>
      <c r="J22" s="49"/>
      <c r="K22" s="49"/>
      <c r="L22" s="49"/>
      <c r="M22" s="12" t="str">
        <f t="shared" si="1"/>
        <v/>
      </c>
      <c r="N22" s="12" t="str">
        <f t="shared" si="2"/>
        <v/>
      </c>
      <c r="O22" s="12" t="str">
        <f t="shared" si="3"/>
        <v/>
      </c>
      <c r="P22" s="46">
        <f>_xlfn.IFNA(VLOOKUP(M22,Costs!B:C,2,FALSE),0)+_xlfn.IFNA(VLOOKUP(N22,Costs!B:C,2,FALSE),0)+_xlfn.IFNA(VLOOKUP(O22,Costs!B:C,2,FALSE),0)</f>
        <v>0</v>
      </c>
      <c r="Q22" s="50"/>
      <c r="R22" s="46">
        <f t="shared" si="0"/>
        <v>0</v>
      </c>
      <c r="S22" s="50"/>
    </row>
    <row r="23" spans="1:19">
      <c r="A23" s="9" t="str">
        <f t="shared" si="4"/>
        <v/>
      </c>
      <c r="B23" s="48"/>
      <c r="C23" s="48"/>
      <c r="D23" s="12" t="str">
        <f>_xlfn.IFNA(VLOOKUP(C23,Lookups!H:I,2,FALSE),"")</f>
        <v/>
      </c>
      <c r="E23" s="54"/>
      <c r="F23" s="51"/>
      <c r="G23" s="48"/>
      <c r="H23" s="10" t="str">
        <f>_xlfn.IFNA(VLOOKUP(G23,Lookups!E:F,2,FALSE)&amp;D23,"")</f>
        <v/>
      </c>
      <c r="I23" s="46">
        <f>_xlfn.IFNA(VLOOKUP(H23,Costs!B:C,2,FALSE),0)</f>
        <v>0</v>
      </c>
      <c r="J23" s="49"/>
      <c r="K23" s="49"/>
      <c r="L23" s="49"/>
      <c r="M23" s="12" t="str">
        <f t="shared" si="1"/>
        <v/>
      </c>
      <c r="N23" s="12" t="str">
        <f t="shared" si="2"/>
        <v/>
      </c>
      <c r="O23" s="12" t="str">
        <f t="shared" si="3"/>
        <v/>
      </c>
      <c r="P23" s="46">
        <f>_xlfn.IFNA(VLOOKUP(M23,Costs!B:C,2,FALSE),0)+_xlfn.IFNA(VLOOKUP(N23,Costs!B:C,2,FALSE),0)+_xlfn.IFNA(VLOOKUP(O23,Costs!B:C,2,FALSE),0)</f>
        <v>0</v>
      </c>
      <c r="Q23" s="50"/>
      <c r="R23" s="46">
        <f t="shared" si="0"/>
        <v>0</v>
      </c>
      <c r="S23" s="50"/>
    </row>
    <row r="24" spans="1:19">
      <c r="A24" s="9" t="str">
        <f t="shared" si="4"/>
        <v/>
      </c>
      <c r="B24" s="48"/>
      <c r="C24" s="48"/>
      <c r="D24" s="12" t="str">
        <f>_xlfn.IFNA(VLOOKUP(C24,Lookups!H:I,2,FALSE),"")</f>
        <v/>
      </c>
      <c r="E24" s="54"/>
      <c r="F24" s="51"/>
      <c r="G24" s="48"/>
      <c r="H24" s="10" t="str">
        <f>_xlfn.IFNA(VLOOKUP(G24,Lookups!E:F,2,FALSE)&amp;D24,"")</f>
        <v/>
      </c>
      <c r="I24" s="46">
        <f>_xlfn.IFNA(VLOOKUP(H24,Costs!B:C,2,FALSE),0)</f>
        <v>0</v>
      </c>
      <c r="J24" s="49"/>
      <c r="K24" s="49"/>
      <c r="L24" s="49"/>
      <c r="M24" s="12" t="str">
        <f t="shared" si="1"/>
        <v/>
      </c>
      <c r="N24" s="12" t="str">
        <f t="shared" si="2"/>
        <v/>
      </c>
      <c r="O24" s="12" t="str">
        <f t="shared" si="3"/>
        <v/>
      </c>
      <c r="P24" s="46">
        <f>_xlfn.IFNA(VLOOKUP(M24,Costs!B:C,2,FALSE),0)+_xlfn.IFNA(VLOOKUP(N24,Costs!B:C,2,FALSE),0)+_xlfn.IFNA(VLOOKUP(O24,Costs!B:C,2,FALSE),0)</f>
        <v>0</v>
      </c>
      <c r="Q24" s="50"/>
      <c r="R24" s="46">
        <f t="shared" si="0"/>
        <v>0</v>
      </c>
      <c r="S24" s="50"/>
    </row>
    <row r="25" spans="1:19">
      <c r="A25" s="9" t="str">
        <f t="shared" si="4"/>
        <v/>
      </c>
      <c r="B25" s="48"/>
      <c r="C25" s="48"/>
      <c r="D25" s="12" t="str">
        <f>_xlfn.IFNA(VLOOKUP(C25,Lookups!H:I,2,FALSE),"")</f>
        <v/>
      </c>
      <c r="E25" s="54"/>
      <c r="F25" s="51"/>
      <c r="G25" s="48"/>
      <c r="H25" s="10" t="str">
        <f>_xlfn.IFNA(VLOOKUP(G25,Lookups!E:F,2,FALSE)&amp;D25,"")</f>
        <v/>
      </c>
      <c r="I25" s="46">
        <f>_xlfn.IFNA(VLOOKUP(H25,Costs!B:C,2,FALSE),0)</f>
        <v>0</v>
      </c>
      <c r="J25" s="49"/>
      <c r="K25" s="49"/>
      <c r="L25" s="49"/>
      <c r="M25" s="12" t="str">
        <f t="shared" si="1"/>
        <v/>
      </c>
      <c r="N25" s="12" t="str">
        <f t="shared" si="2"/>
        <v/>
      </c>
      <c r="O25" s="12" t="str">
        <f t="shared" si="3"/>
        <v/>
      </c>
      <c r="P25" s="46">
        <f>_xlfn.IFNA(VLOOKUP(M25,Costs!B:C,2,FALSE),0)+_xlfn.IFNA(VLOOKUP(N25,Costs!B:C,2,FALSE),0)+_xlfn.IFNA(VLOOKUP(O25,Costs!B:C,2,FALSE),0)</f>
        <v>0</v>
      </c>
      <c r="Q25" s="50"/>
      <c r="R25" s="46">
        <f t="shared" si="0"/>
        <v>0</v>
      </c>
      <c r="S25" s="50"/>
    </row>
    <row r="26" spans="1:19">
      <c r="A26" s="9" t="str">
        <f t="shared" si="4"/>
        <v/>
      </c>
      <c r="B26" s="48"/>
      <c r="C26" s="48"/>
      <c r="D26" s="12" t="str">
        <f>_xlfn.IFNA(VLOOKUP(C26,Lookups!H:I,2,FALSE),"")</f>
        <v/>
      </c>
      <c r="E26" s="54"/>
      <c r="F26" s="51"/>
      <c r="G26" s="48"/>
      <c r="H26" s="10" t="str">
        <f>_xlfn.IFNA(VLOOKUP(G26,Lookups!E:F,2,FALSE)&amp;D26,"")</f>
        <v/>
      </c>
      <c r="I26" s="46">
        <f>_xlfn.IFNA(VLOOKUP(H26,Costs!B:C,2,FALSE),0)</f>
        <v>0</v>
      </c>
      <c r="J26" s="49"/>
      <c r="K26" s="49"/>
      <c r="L26" s="49"/>
      <c r="M26" s="12" t="str">
        <f t="shared" si="1"/>
        <v/>
      </c>
      <c r="N26" s="12" t="str">
        <f t="shared" si="2"/>
        <v/>
      </c>
      <c r="O26" s="12" t="str">
        <f t="shared" si="3"/>
        <v/>
      </c>
      <c r="P26" s="46">
        <f>_xlfn.IFNA(VLOOKUP(M26,Costs!B:C,2,FALSE),0)+_xlfn.IFNA(VLOOKUP(N26,Costs!B:C,2,FALSE),0)+_xlfn.IFNA(VLOOKUP(O26,Costs!B:C,2,FALSE),0)</f>
        <v>0</v>
      </c>
      <c r="Q26" s="50"/>
      <c r="R26" s="46">
        <f t="shared" si="0"/>
        <v>0</v>
      </c>
      <c r="S26" s="50"/>
    </row>
    <row r="27" spans="1:19">
      <c r="A27" s="9" t="str">
        <f t="shared" si="4"/>
        <v/>
      </c>
      <c r="B27" s="48"/>
      <c r="C27" s="48"/>
      <c r="D27" s="12" t="str">
        <f>_xlfn.IFNA(VLOOKUP(C27,Lookups!H:I,2,FALSE),"")</f>
        <v/>
      </c>
      <c r="E27" s="54"/>
      <c r="F27" s="51"/>
      <c r="G27" s="48"/>
      <c r="H27" s="10" t="str">
        <f>_xlfn.IFNA(VLOOKUP(G27,Lookups!E:F,2,FALSE)&amp;D27,"")</f>
        <v/>
      </c>
      <c r="I27" s="46">
        <f>_xlfn.IFNA(VLOOKUP(H27,Costs!B:C,2,FALSE),0)</f>
        <v>0</v>
      </c>
      <c r="J27" s="49"/>
      <c r="K27" s="49"/>
      <c r="L27" s="49"/>
      <c r="M27" s="12" t="str">
        <f t="shared" si="1"/>
        <v/>
      </c>
      <c r="N27" s="12" t="str">
        <f t="shared" si="2"/>
        <v/>
      </c>
      <c r="O27" s="12" t="str">
        <f t="shared" si="3"/>
        <v/>
      </c>
      <c r="P27" s="46">
        <f>_xlfn.IFNA(VLOOKUP(M27,Costs!B:C,2,FALSE),0)+_xlfn.IFNA(VLOOKUP(N27,Costs!B:C,2,FALSE),0)+_xlfn.IFNA(VLOOKUP(O27,Costs!B:C,2,FALSE),0)</f>
        <v>0</v>
      </c>
      <c r="Q27" s="50"/>
      <c r="R27" s="46">
        <f t="shared" si="0"/>
        <v>0</v>
      </c>
      <c r="S27" s="50"/>
    </row>
    <row r="28" spans="1:19">
      <c r="A28" s="9" t="str">
        <f t="shared" si="4"/>
        <v/>
      </c>
      <c r="B28" s="48"/>
      <c r="C28" s="48"/>
      <c r="D28" s="12" t="str">
        <f>_xlfn.IFNA(VLOOKUP(C28,Lookups!H:I,2,FALSE),"")</f>
        <v/>
      </c>
      <c r="E28" s="54"/>
      <c r="F28" s="51"/>
      <c r="G28" s="48"/>
      <c r="H28" s="10" t="str">
        <f>_xlfn.IFNA(VLOOKUP(G28,Lookups!E:F,2,FALSE)&amp;D28,"")</f>
        <v/>
      </c>
      <c r="I28" s="46">
        <f>_xlfn.IFNA(VLOOKUP(H28,Costs!B:C,2,FALSE),0)</f>
        <v>0</v>
      </c>
      <c r="J28" s="49"/>
      <c r="K28" s="49"/>
      <c r="L28" s="49"/>
      <c r="M28" s="12" t="str">
        <f t="shared" si="1"/>
        <v/>
      </c>
      <c r="N28" s="12" t="str">
        <f t="shared" si="2"/>
        <v/>
      </c>
      <c r="O28" s="12" t="str">
        <f t="shared" si="3"/>
        <v/>
      </c>
      <c r="P28" s="46">
        <f>_xlfn.IFNA(VLOOKUP(M28,Costs!B:C,2,FALSE),0)+_xlfn.IFNA(VLOOKUP(N28,Costs!B:C,2,FALSE),0)+_xlfn.IFNA(VLOOKUP(O28,Costs!B:C,2,FALSE),0)</f>
        <v>0</v>
      </c>
      <c r="Q28" s="50"/>
      <c r="R28" s="46">
        <f t="shared" si="0"/>
        <v>0</v>
      </c>
      <c r="S28" s="50"/>
    </row>
    <row r="29" spans="1:19">
      <c r="A29" s="9" t="str">
        <f t="shared" si="4"/>
        <v/>
      </c>
      <c r="B29" s="48"/>
      <c r="C29" s="48"/>
      <c r="D29" s="12" t="str">
        <f>_xlfn.IFNA(VLOOKUP(C29,Lookups!H:I,2,FALSE),"")</f>
        <v/>
      </c>
      <c r="E29" s="54"/>
      <c r="F29" s="51"/>
      <c r="G29" s="48"/>
      <c r="H29" s="10" t="str">
        <f>_xlfn.IFNA(VLOOKUP(G29,Lookups!E:F,2,FALSE)&amp;D29,"")</f>
        <v/>
      </c>
      <c r="I29" s="46">
        <f>_xlfn.IFNA(VLOOKUP(H29,Costs!B:C,2,FALSE),0)</f>
        <v>0</v>
      </c>
      <c r="J29" s="49"/>
      <c r="K29" s="49"/>
      <c r="L29" s="49"/>
      <c r="M29" s="12" t="str">
        <f t="shared" si="1"/>
        <v/>
      </c>
      <c r="N29" s="12" t="str">
        <f t="shared" si="2"/>
        <v/>
      </c>
      <c r="O29" s="12" t="str">
        <f t="shared" si="3"/>
        <v/>
      </c>
      <c r="P29" s="46">
        <f>_xlfn.IFNA(VLOOKUP(M29,Costs!B:C,2,FALSE),0)+_xlfn.IFNA(VLOOKUP(N29,Costs!B:C,2,FALSE),0)+_xlfn.IFNA(VLOOKUP(O29,Costs!B:C,2,FALSE),0)</f>
        <v>0</v>
      </c>
      <c r="Q29" s="50"/>
      <c r="R29" s="46">
        <f t="shared" si="0"/>
        <v>0</v>
      </c>
      <c r="S29" s="50"/>
    </row>
    <row r="30" spans="1:19">
      <c r="A30" s="9" t="str">
        <f t="shared" si="4"/>
        <v/>
      </c>
      <c r="B30" s="48"/>
      <c r="C30" s="48"/>
      <c r="D30" s="12" t="str">
        <f>_xlfn.IFNA(VLOOKUP(C30,Lookups!H:I,2,FALSE),"")</f>
        <v/>
      </c>
      <c r="E30" s="54"/>
      <c r="F30" s="51"/>
      <c r="G30" s="48"/>
      <c r="H30" s="10" t="str">
        <f>_xlfn.IFNA(VLOOKUP(G30,Lookups!E:F,2,FALSE)&amp;D30,"")</f>
        <v/>
      </c>
      <c r="I30" s="46">
        <f>_xlfn.IFNA(VLOOKUP(H30,Costs!B:C,2,FALSE),0)</f>
        <v>0</v>
      </c>
      <c r="J30" s="49"/>
      <c r="K30" s="49"/>
      <c r="L30" s="49"/>
      <c r="M30" s="12" t="str">
        <f t="shared" si="1"/>
        <v/>
      </c>
      <c r="N30" s="12" t="str">
        <f t="shared" si="2"/>
        <v/>
      </c>
      <c r="O30" s="12" t="str">
        <f t="shared" si="3"/>
        <v/>
      </c>
      <c r="P30" s="46">
        <f>_xlfn.IFNA(VLOOKUP(M30,Costs!B:C,2,FALSE),0)+_xlfn.IFNA(VLOOKUP(N30,Costs!B:C,2,FALSE),0)+_xlfn.IFNA(VLOOKUP(O30,Costs!B:C,2,FALSE),0)</f>
        <v>0</v>
      </c>
      <c r="Q30" s="50"/>
      <c r="R30" s="46">
        <f t="shared" si="0"/>
        <v>0</v>
      </c>
      <c r="S30" s="50"/>
    </row>
    <row r="31" spans="1:19">
      <c r="A31" s="9" t="str">
        <f t="shared" ref="A31:A71" si="5">IF(B31="","",A30)</f>
        <v/>
      </c>
      <c r="B31" s="48"/>
      <c r="C31" s="48"/>
      <c r="D31" s="12" t="str">
        <f>_xlfn.IFNA(VLOOKUP(C31,Lookups!H:I,2,FALSE),"")</f>
        <v/>
      </c>
      <c r="E31" s="54"/>
      <c r="F31" s="51"/>
      <c r="G31" s="48"/>
      <c r="H31" s="10" t="str">
        <f>_xlfn.IFNA(VLOOKUP(G31,Lookups!E:F,2,FALSE)&amp;D31,"")</f>
        <v/>
      </c>
      <c r="I31" s="46">
        <f>_xlfn.IFNA(VLOOKUP(H31,Costs!B:C,2,FALSE),0)</f>
        <v>0</v>
      </c>
      <c r="J31" s="49"/>
      <c r="K31" s="49"/>
      <c r="L31" s="49"/>
      <c r="M31" s="12" t="str">
        <f t="shared" si="1"/>
        <v/>
      </c>
      <c r="N31" s="12" t="str">
        <f t="shared" si="2"/>
        <v/>
      </c>
      <c r="O31" s="12" t="str">
        <f t="shared" si="3"/>
        <v/>
      </c>
      <c r="P31" s="46">
        <f>_xlfn.IFNA(VLOOKUP(M31,Costs!B:C,2,FALSE),0)+_xlfn.IFNA(VLOOKUP(N31,Costs!B:C,2,FALSE),0)+_xlfn.IFNA(VLOOKUP(O31,Costs!B:C,2,FALSE),0)</f>
        <v>0</v>
      </c>
      <c r="Q31" s="50"/>
      <c r="R31" s="46">
        <f t="shared" si="0"/>
        <v>0</v>
      </c>
      <c r="S31" s="50"/>
    </row>
    <row r="32" spans="1:19">
      <c r="A32" s="9" t="str">
        <f t="shared" si="5"/>
        <v/>
      </c>
      <c r="B32" s="48"/>
      <c r="C32" s="48"/>
      <c r="D32" s="12" t="str">
        <f>_xlfn.IFNA(VLOOKUP(C32,Lookups!H:I,2,FALSE),"")</f>
        <v/>
      </c>
      <c r="E32" s="54"/>
      <c r="F32" s="51"/>
      <c r="G32" s="48"/>
      <c r="H32" s="10" t="str">
        <f>_xlfn.IFNA(VLOOKUP(G32,Lookups!E:F,2,FALSE)&amp;D32,"")</f>
        <v/>
      </c>
      <c r="I32" s="46">
        <f>_xlfn.IFNA(VLOOKUP(H32,Costs!B:C,2,FALSE),0)</f>
        <v>0</v>
      </c>
      <c r="J32" s="49"/>
      <c r="K32" s="49"/>
      <c r="L32" s="49"/>
      <c r="M32" s="12" t="str">
        <f t="shared" si="1"/>
        <v/>
      </c>
      <c r="N32" s="12" t="str">
        <f t="shared" si="2"/>
        <v/>
      </c>
      <c r="O32" s="12" t="str">
        <f t="shared" si="3"/>
        <v/>
      </c>
      <c r="P32" s="46">
        <f>_xlfn.IFNA(VLOOKUP(M32,Costs!B:C,2,FALSE),0)+_xlfn.IFNA(VLOOKUP(N32,Costs!B:C,2,FALSE),0)+_xlfn.IFNA(VLOOKUP(O32,Costs!B:C,2,FALSE),0)</f>
        <v>0</v>
      </c>
      <c r="Q32" s="50"/>
      <c r="R32" s="46">
        <f t="shared" si="0"/>
        <v>0</v>
      </c>
      <c r="S32" s="50"/>
    </row>
    <row r="33" spans="1:19">
      <c r="A33" s="9" t="str">
        <f t="shared" si="5"/>
        <v/>
      </c>
      <c r="B33" s="48"/>
      <c r="C33" s="48"/>
      <c r="D33" s="12" t="str">
        <f>_xlfn.IFNA(VLOOKUP(C33,Lookups!H:I,2,FALSE),"")</f>
        <v/>
      </c>
      <c r="E33" s="54"/>
      <c r="F33" s="51"/>
      <c r="G33" s="48"/>
      <c r="H33" s="10" t="str">
        <f>_xlfn.IFNA(VLOOKUP(G33,Lookups!E:F,2,FALSE)&amp;D33,"")</f>
        <v/>
      </c>
      <c r="I33" s="46">
        <f>_xlfn.IFNA(VLOOKUP(H33,Costs!B:C,2,FALSE),0)</f>
        <v>0</v>
      </c>
      <c r="J33" s="49"/>
      <c r="K33" s="49"/>
      <c r="L33" s="49"/>
      <c r="M33" s="12" t="str">
        <f t="shared" si="1"/>
        <v/>
      </c>
      <c r="N33" s="12" t="str">
        <f t="shared" si="2"/>
        <v/>
      </c>
      <c r="O33" s="12" t="str">
        <f t="shared" si="3"/>
        <v/>
      </c>
      <c r="P33" s="46">
        <f>_xlfn.IFNA(VLOOKUP(M33,Costs!B:C,2,FALSE),0)+_xlfn.IFNA(VLOOKUP(N33,Costs!B:C,2,FALSE),0)+_xlfn.IFNA(VLOOKUP(O33,Costs!B:C,2,FALSE),0)</f>
        <v>0</v>
      </c>
      <c r="Q33" s="50"/>
      <c r="R33" s="46">
        <f t="shared" si="0"/>
        <v>0</v>
      </c>
      <c r="S33" s="50"/>
    </row>
    <row r="34" spans="1:19">
      <c r="A34" s="9" t="str">
        <f t="shared" si="5"/>
        <v/>
      </c>
      <c r="B34" s="48"/>
      <c r="C34" s="48"/>
      <c r="D34" s="12" t="str">
        <f>_xlfn.IFNA(VLOOKUP(C34,Lookups!H:I,2,FALSE),"")</f>
        <v/>
      </c>
      <c r="E34" s="54"/>
      <c r="F34" s="51"/>
      <c r="G34" s="48"/>
      <c r="H34" s="10" t="str">
        <f>_xlfn.IFNA(VLOOKUP(G34,Lookups!E:F,2,FALSE)&amp;D34,"")</f>
        <v/>
      </c>
      <c r="I34" s="46">
        <f>_xlfn.IFNA(VLOOKUP(H34,Costs!B:C,2,FALSE),0)</f>
        <v>0</v>
      </c>
      <c r="J34" s="49"/>
      <c r="K34" s="49"/>
      <c r="L34" s="49"/>
      <c r="M34" s="12" t="str">
        <f t="shared" si="1"/>
        <v/>
      </c>
      <c r="N34" s="12" t="str">
        <f t="shared" si="2"/>
        <v/>
      </c>
      <c r="O34" s="12" t="str">
        <f t="shared" si="3"/>
        <v/>
      </c>
      <c r="P34" s="46">
        <f>_xlfn.IFNA(VLOOKUP(M34,Costs!B:C,2,FALSE),0)+_xlfn.IFNA(VLOOKUP(N34,Costs!B:C,2,FALSE),0)+_xlfn.IFNA(VLOOKUP(O34,Costs!B:C,2,FALSE),0)</f>
        <v>0</v>
      </c>
      <c r="Q34" s="50"/>
      <c r="R34" s="46">
        <f t="shared" si="0"/>
        <v>0</v>
      </c>
      <c r="S34" s="50"/>
    </row>
    <row r="35" spans="1:19">
      <c r="A35" s="9" t="str">
        <f t="shared" si="5"/>
        <v/>
      </c>
      <c r="B35" s="48"/>
      <c r="C35" s="48"/>
      <c r="D35" s="12" t="str">
        <f>_xlfn.IFNA(VLOOKUP(C35,Lookups!H:I,2,FALSE),"")</f>
        <v/>
      </c>
      <c r="E35" s="54"/>
      <c r="F35" s="51"/>
      <c r="G35" s="48"/>
      <c r="H35" s="10" t="str">
        <f>_xlfn.IFNA(VLOOKUP(G35,Lookups!E:F,2,FALSE)&amp;D35,"")</f>
        <v/>
      </c>
      <c r="I35" s="46">
        <f>_xlfn.IFNA(VLOOKUP(H35,Costs!B:C,2,FALSE),0)</f>
        <v>0</v>
      </c>
      <c r="J35" s="49"/>
      <c r="K35" s="49"/>
      <c r="L35" s="49"/>
      <c r="M35" s="12" t="str">
        <f t="shared" si="1"/>
        <v/>
      </c>
      <c r="N35" s="12" t="str">
        <f t="shared" si="2"/>
        <v/>
      </c>
      <c r="O35" s="12" t="str">
        <f t="shared" si="3"/>
        <v/>
      </c>
      <c r="P35" s="46">
        <f>_xlfn.IFNA(VLOOKUP(M35,Costs!B:C,2,FALSE),0)+_xlfn.IFNA(VLOOKUP(N35,Costs!B:C,2,FALSE),0)+_xlfn.IFNA(VLOOKUP(O35,Costs!B:C,2,FALSE),0)</f>
        <v>0</v>
      </c>
      <c r="Q35" s="50"/>
      <c r="R35" s="46">
        <f t="shared" si="0"/>
        <v>0</v>
      </c>
      <c r="S35" s="50"/>
    </row>
    <row r="36" spans="1:19">
      <c r="A36" s="9" t="str">
        <f t="shared" si="5"/>
        <v/>
      </c>
      <c r="B36" s="48"/>
      <c r="C36" s="48"/>
      <c r="D36" s="12" t="str">
        <f>_xlfn.IFNA(VLOOKUP(C36,Lookups!H:I,2,FALSE),"")</f>
        <v/>
      </c>
      <c r="E36" s="54"/>
      <c r="F36" s="51"/>
      <c r="G36" s="48"/>
      <c r="H36" s="10" t="str">
        <f>_xlfn.IFNA(VLOOKUP(G36,Lookups!E:F,2,FALSE)&amp;D36,"")</f>
        <v/>
      </c>
      <c r="I36" s="46">
        <f>_xlfn.IFNA(VLOOKUP(H36,Costs!B:C,2,FALSE),0)</f>
        <v>0</v>
      </c>
      <c r="J36" s="49"/>
      <c r="K36" s="49"/>
      <c r="L36" s="49"/>
      <c r="M36" s="12" t="str">
        <f t="shared" si="1"/>
        <v/>
      </c>
      <c r="N36" s="12" t="str">
        <f t="shared" si="2"/>
        <v/>
      </c>
      <c r="O36" s="12" t="str">
        <f t="shared" si="3"/>
        <v/>
      </c>
      <c r="P36" s="46">
        <f>_xlfn.IFNA(VLOOKUP(M36,Costs!B:C,2,FALSE),0)+_xlfn.IFNA(VLOOKUP(N36,Costs!B:C,2,FALSE),0)+_xlfn.IFNA(VLOOKUP(O36,Costs!B:C,2,FALSE),0)</f>
        <v>0</v>
      </c>
      <c r="Q36" s="50"/>
      <c r="R36" s="46">
        <f t="shared" ref="R36:R71" si="6">N(I36)+N(P36)</f>
        <v>0</v>
      </c>
      <c r="S36" s="50"/>
    </row>
    <row r="37" spans="1:19">
      <c r="A37" s="9" t="str">
        <f t="shared" si="5"/>
        <v/>
      </c>
      <c r="B37" s="48"/>
      <c r="C37" s="48"/>
      <c r="D37" s="12" t="str">
        <f>_xlfn.IFNA(VLOOKUP(C37,Lookups!H:I,2,FALSE),"")</f>
        <v/>
      </c>
      <c r="E37" s="54"/>
      <c r="F37" s="51"/>
      <c r="G37" s="48"/>
      <c r="H37" s="10" t="str">
        <f>_xlfn.IFNA(VLOOKUP(G37,Lookups!E:F,2,FALSE)&amp;D37,"")</f>
        <v/>
      </c>
      <c r="I37" s="46">
        <f>_xlfn.IFNA(VLOOKUP(H37,Costs!B:C,2,FALSE),0)</f>
        <v>0</v>
      </c>
      <c r="J37" s="49"/>
      <c r="K37" s="49"/>
      <c r="L37" s="49"/>
      <c r="M37" s="12" t="str">
        <f t="shared" si="1"/>
        <v/>
      </c>
      <c r="N37" s="12" t="str">
        <f t="shared" si="2"/>
        <v/>
      </c>
      <c r="O37" s="12" t="str">
        <f t="shared" si="3"/>
        <v/>
      </c>
      <c r="P37" s="46">
        <f>_xlfn.IFNA(VLOOKUP(M37,Costs!B:C,2,FALSE),0)+_xlfn.IFNA(VLOOKUP(N37,Costs!B:C,2,FALSE),0)+_xlfn.IFNA(VLOOKUP(O37,Costs!B:C,2,FALSE),0)</f>
        <v>0</v>
      </c>
      <c r="Q37" s="50"/>
      <c r="R37" s="46">
        <f t="shared" si="6"/>
        <v>0</v>
      </c>
      <c r="S37" s="50"/>
    </row>
    <row r="38" spans="1:19">
      <c r="A38" s="9" t="str">
        <f t="shared" si="5"/>
        <v/>
      </c>
      <c r="B38" s="48"/>
      <c r="C38" s="48"/>
      <c r="D38" s="12" t="str">
        <f>_xlfn.IFNA(VLOOKUP(C38,Lookups!H:I,2,FALSE),"")</f>
        <v/>
      </c>
      <c r="E38" s="54"/>
      <c r="F38" s="51"/>
      <c r="G38" s="48"/>
      <c r="H38" s="10" t="str">
        <f>_xlfn.IFNA(VLOOKUP(G38,Lookups!E:F,2,FALSE)&amp;D38,"")</f>
        <v/>
      </c>
      <c r="I38" s="46">
        <f>_xlfn.IFNA(VLOOKUP(H38,Costs!B:C,2,FALSE),0)</f>
        <v>0</v>
      </c>
      <c r="J38" s="49"/>
      <c r="K38" s="49"/>
      <c r="L38" s="49"/>
      <c r="M38" s="12" t="str">
        <f t="shared" si="1"/>
        <v/>
      </c>
      <c r="N38" s="12" t="str">
        <f t="shared" si="2"/>
        <v/>
      </c>
      <c r="O38" s="12" t="str">
        <f t="shared" si="3"/>
        <v/>
      </c>
      <c r="P38" s="46">
        <f>_xlfn.IFNA(VLOOKUP(M38,Costs!B:C,2,FALSE),0)+_xlfn.IFNA(VLOOKUP(N38,Costs!B:C,2,FALSE),0)+_xlfn.IFNA(VLOOKUP(O38,Costs!B:C,2,FALSE),0)</f>
        <v>0</v>
      </c>
      <c r="Q38" s="50"/>
      <c r="R38" s="46">
        <f t="shared" si="6"/>
        <v>0</v>
      </c>
      <c r="S38" s="50"/>
    </row>
    <row r="39" spans="1:19">
      <c r="A39" s="9" t="str">
        <f t="shared" si="5"/>
        <v/>
      </c>
      <c r="B39" s="48"/>
      <c r="C39" s="48"/>
      <c r="D39" s="12" t="str">
        <f>_xlfn.IFNA(VLOOKUP(C39,Lookups!H:I,2,FALSE),"")</f>
        <v/>
      </c>
      <c r="E39" s="54"/>
      <c r="F39" s="51"/>
      <c r="G39" s="48"/>
      <c r="H39" s="10" t="str">
        <f>_xlfn.IFNA(VLOOKUP(G39,Lookups!E:F,2,FALSE)&amp;D39,"")</f>
        <v/>
      </c>
      <c r="I39" s="46">
        <f>_xlfn.IFNA(VLOOKUP(H39,Costs!B:C,2,FALSE),0)</f>
        <v>0</v>
      </c>
      <c r="J39" s="49"/>
      <c r="K39" s="49"/>
      <c r="L39" s="49"/>
      <c r="M39" s="12" t="str">
        <f t="shared" si="1"/>
        <v/>
      </c>
      <c r="N39" s="12" t="str">
        <f t="shared" si="2"/>
        <v/>
      </c>
      <c r="O39" s="12" t="str">
        <f t="shared" si="3"/>
        <v/>
      </c>
      <c r="P39" s="46">
        <f>_xlfn.IFNA(VLOOKUP(M39,Costs!B:C,2,FALSE),0)+_xlfn.IFNA(VLOOKUP(N39,Costs!B:C,2,FALSE),0)+_xlfn.IFNA(VLOOKUP(O39,Costs!B:C,2,FALSE),0)</f>
        <v>0</v>
      </c>
      <c r="Q39" s="50"/>
      <c r="R39" s="46">
        <f t="shared" si="6"/>
        <v>0</v>
      </c>
      <c r="S39" s="50"/>
    </row>
    <row r="40" spans="1:19">
      <c r="A40" s="9" t="str">
        <f t="shared" si="5"/>
        <v/>
      </c>
      <c r="B40" s="48"/>
      <c r="C40" s="48"/>
      <c r="D40" s="12" t="str">
        <f>_xlfn.IFNA(VLOOKUP(C40,Lookups!H:I,2,FALSE),"")</f>
        <v/>
      </c>
      <c r="E40" s="54"/>
      <c r="F40" s="51"/>
      <c r="G40" s="48"/>
      <c r="H40" s="10" t="str">
        <f>_xlfn.IFNA(VLOOKUP(G40,Lookups!E:F,2,FALSE)&amp;D40,"")</f>
        <v/>
      </c>
      <c r="I40" s="46">
        <f>_xlfn.IFNA(VLOOKUP(H40,Costs!B:C,2,FALSE),0)</f>
        <v>0</v>
      </c>
      <c r="J40" s="49"/>
      <c r="K40" s="49"/>
      <c r="L40" s="49"/>
      <c r="M40" s="12" t="str">
        <f t="shared" si="1"/>
        <v/>
      </c>
      <c r="N40" s="12" t="str">
        <f t="shared" si="2"/>
        <v/>
      </c>
      <c r="O40" s="12" t="str">
        <f t="shared" si="3"/>
        <v/>
      </c>
      <c r="P40" s="46">
        <f>_xlfn.IFNA(VLOOKUP(M40,Costs!B:C,2,FALSE),0)+_xlfn.IFNA(VLOOKUP(N40,Costs!B:C,2,FALSE),0)+_xlfn.IFNA(VLOOKUP(O40,Costs!B:C,2,FALSE),0)</f>
        <v>0</v>
      </c>
      <c r="Q40" s="50"/>
      <c r="R40" s="46">
        <f t="shared" si="6"/>
        <v>0</v>
      </c>
      <c r="S40" s="50"/>
    </row>
    <row r="41" spans="1:19">
      <c r="A41" s="9" t="str">
        <f t="shared" si="5"/>
        <v/>
      </c>
      <c r="B41" s="48"/>
      <c r="C41" s="48"/>
      <c r="D41" s="12" t="str">
        <f>_xlfn.IFNA(VLOOKUP(C41,Lookups!H:I,2,FALSE),"")</f>
        <v/>
      </c>
      <c r="E41" s="54"/>
      <c r="F41" s="51"/>
      <c r="G41" s="48"/>
      <c r="H41" s="10" t="str">
        <f>_xlfn.IFNA(VLOOKUP(G41,Lookups!E:F,2,FALSE)&amp;D41,"")</f>
        <v/>
      </c>
      <c r="I41" s="46">
        <f>_xlfn.IFNA(VLOOKUP(H41,Costs!B:C,2,FALSE),0)</f>
        <v>0</v>
      </c>
      <c r="J41" s="49"/>
      <c r="K41" s="49"/>
      <c r="L41" s="49"/>
      <c r="M41" s="12" t="str">
        <f t="shared" si="1"/>
        <v/>
      </c>
      <c r="N41" s="12" t="str">
        <f t="shared" si="2"/>
        <v/>
      </c>
      <c r="O41" s="12" t="str">
        <f t="shared" si="3"/>
        <v/>
      </c>
      <c r="P41" s="46">
        <f>_xlfn.IFNA(VLOOKUP(M41,Costs!B:C,2,FALSE),0)+_xlfn.IFNA(VLOOKUP(N41,Costs!B:C,2,FALSE),0)+_xlfn.IFNA(VLOOKUP(O41,Costs!B:C,2,FALSE),0)</f>
        <v>0</v>
      </c>
      <c r="Q41" s="50"/>
      <c r="R41" s="46">
        <f t="shared" si="6"/>
        <v>0</v>
      </c>
      <c r="S41" s="50"/>
    </row>
    <row r="42" spans="1:19">
      <c r="A42" s="9" t="str">
        <f t="shared" si="5"/>
        <v/>
      </c>
      <c r="B42" s="48"/>
      <c r="C42" s="48"/>
      <c r="D42" s="12" t="str">
        <f>_xlfn.IFNA(VLOOKUP(C42,Lookups!H:I,2,FALSE),"")</f>
        <v/>
      </c>
      <c r="E42" s="54"/>
      <c r="F42" s="51"/>
      <c r="G42" s="48"/>
      <c r="H42" s="10" t="str">
        <f>_xlfn.IFNA(VLOOKUP(G42,Lookups!E:F,2,FALSE)&amp;D42,"")</f>
        <v/>
      </c>
      <c r="I42" s="46">
        <f>_xlfn.IFNA(VLOOKUP(H42,Costs!B:C,2,FALSE),0)</f>
        <v>0</v>
      </c>
      <c r="J42" s="49"/>
      <c r="K42" s="49"/>
      <c r="L42" s="49"/>
      <c r="M42" s="12" t="str">
        <f t="shared" si="1"/>
        <v/>
      </c>
      <c r="N42" s="12" t="str">
        <f t="shared" si="2"/>
        <v/>
      </c>
      <c r="O42" s="12" t="str">
        <f t="shared" si="3"/>
        <v/>
      </c>
      <c r="P42" s="46">
        <f>_xlfn.IFNA(VLOOKUP(M42,Costs!B:C,2,FALSE),0)+_xlfn.IFNA(VLOOKUP(N42,Costs!B:C,2,FALSE),0)+_xlfn.IFNA(VLOOKUP(O42,Costs!B:C,2,FALSE),0)</f>
        <v>0</v>
      </c>
      <c r="Q42" s="50"/>
      <c r="R42" s="46">
        <f t="shared" si="6"/>
        <v>0</v>
      </c>
      <c r="S42" s="50"/>
    </row>
    <row r="43" spans="1:19">
      <c r="A43" s="9" t="str">
        <f t="shared" si="5"/>
        <v/>
      </c>
      <c r="B43" s="48"/>
      <c r="C43" s="48"/>
      <c r="D43" s="12" t="str">
        <f>_xlfn.IFNA(VLOOKUP(C43,Lookups!H:I,2,FALSE),"")</f>
        <v/>
      </c>
      <c r="E43" s="54"/>
      <c r="F43" s="51"/>
      <c r="G43" s="48"/>
      <c r="H43" s="10" t="str">
        <f>_xlfn.IFNA(VLOOKUP(G43,Lookups!E:F,2,FALSE)&amp;D43,"")</f>
        <v/>
      </c>
      <c r="I43" s="46">
        <f>_xlfn.IFNA(VLOOKUP(H43,Costs!B:C,2,FALSE),0)</f>
        <v>0</v>
      </c>
      <c r="J43" s="49"/>
      <c r="K43" s="49"/>
      <c r="L43" s="49"/>
      <c r="M43" s="12" t="str">
        <f t="shared" si="1"/>
        <v/>
      </c>
      <c r="N43" s="12" t="str">
        <f t="shared" si="2"/>
        <v/>
      </c>
      <c r="O43" s="12" t="str">
        <f t="shared" si="3"/>
        <v/>
      </c>
      <c r="P43" s="46">
        <f>_xlfn.IFNA(VLOOKUP(M43,Costs!B:C,2,FALSE),0)+_xlfn.IFNA(VLOOKUP(N43,Costs!B:C,2,FALSE),0)+_xlfn.IFNA(VLOOKUP(O43,Costs!B:C,2,FALSE),0)</f>
        <v>0</v>
      </c>
      <c r="Q43" s="50"/>
      <c r="R43" s="46">
        <f t="shared" si="6"/>
        <v>0</v>
      </c>
      <c r="S43" s="50"/>
    </row>
    <row r="44" spans="1:19">
      <c r="A44" s="9" t="str">
        <f t="shared" si="5"/>
        <v/>
      </c>
      <c r="B44" s="48"/>
      <c r="C44" s="48"/>
      <c r="D44" s="12" t="str">
        <f>_xlfn.IFNA(VLOOKUP(C44,Lookups!H:I,2,FALSE),"")</f>
        <v/>
      </c>
      <c r="E44" s="54"/>
      <c r="F44" s="51"/>
      <c r="G44" s="48"/>
      <c r="H44" s="10" t="str">
        <f>_xlfn.IFNA(VLOOKUP(G44,Lookups!E:F,2,FALSE)&amp;D44,"")</f>
        <v/>
      </c>
      <c r="I44" s="46">
        <f>_xlfn.IFNA(VLOOKUP(H44,Costs!B:C,2,FALSE),0)</f>
        <v>0</v>
      </c>
      <c r="J44" s="49"/>
      <c r="K44" s="49"/>
      <c r="L44" s="49"/>
      <c r="M44" s="12" t="str">
        <f t="shared" si="1"/>
        <v/>
      </c>
      <c r="N44" s="12" t="str">
        <f t="shared" si="2"/>
        <v/>
      </c>
      <c r="O44" s="12" t="str">
        <f t="shared" si="3"/>
        <v/>
      </c>
      <c r="P44" s="46">
        <f>_xlfn.IFNA(VLOOKUP(M44,Costs!B:C,2,FALSE),0)+_xlfn.IFNA(VLOOKUP(N44,Costs!B:C,2,FALSE),0)+_xlfn.IFNA(VLOOKUP(O44,Costs!B:C,2,FALSE),0)</f>
        <v>0</v>
      </c>
      <c r="Q44" s="50"/>
      <c r="R44" s="46">
        <f t="shared" si="6"/>
        <v>0</v>
      </c>
      <c r="S44" s="50"/>
    </row>
    <row r="45" spans="1:19">
      <c r="A45" s="9" t="str">
        <f t="shared" si="5"/>
        <v/>
      </c>
      <c r="B45" s="48"/>
      <c r="C45" s="48"/>
      <c r="D45" s="12" t="str">
        <f>_xlfn.IFNA(VLOOKUP(C45,Lookups!H:I,2,FALSE),"")</f>
        <v/>
      </c>
      <c r="E45" s="54"/>
      <c r="F45" s="51"/>
      <c r="G45" s="48"/>
      <c r="H45" s="10" t="str">
        <f>_xlfn.IFNA(VLOOKUP(G45,Lookups!E:F,2,FALSE)&amp;D45,"")</f>
        <v/>
      </c>
      <c r="I45" s="46">
        <f>_xlfn.IFNA(VLOOKUP(H45,Costs!B:C,2,FALSE),0)</f>
        <v>0</v>
      </c>
      <c r="J45" s="49"/>
      <c r="K45" s="49"/>
      <c r="L45" s="49"/>
      <c r="M45" s="12" t="str">
        <f t="shared" si="1"/>
        <v/>
      </c>
      <c r="N45" s="12" t="str">
        <f t="shared" si="2"/>
        <v/>
      </c>
      <c r="O45" s="12" t="str">
        <f t="shared" si="3"/>
        <v/>
      </c>
      <c r="P45" s="46">
        <f>_xlfn.IFNA(VLOOKUP(M45,Costs!B:C,2,FALSE),0)+_xlfn.IFNA(VLOOKUP(N45,Costs!B:C,2,FALSE),0)+_xlfn.IFNA(VLOOKUP(O45,Costs!B:C,2,FALSE),0)</f>
        <v>0</v>
      </c>
      <c r="Q45" s="50"/>
      <c r="R45" s="46">
        <f t="shared" si="6"/>
        <v>0</v>
      </c>
      <c r="S45" s="50"/>
    </row>
    <row r="46" spans="1:19">
      <c r="A46" s="9" t="str">
        <f t="shared" si="5"/>
        <v/>
      </c>
      <c r="B46" s="48"/>
      <c r="C46" s="48"/>
      <c r="D46" s="12" t="str">
        <f>_xlfn.IFNA(VLOOKUP(C46,Lookups!H:I,2,FALSE),"")</f>
        <v/>
      </c>
      <c r="E46" s="54"/>
      <c r="F46" s="51"/>
      <c r="G46" s="48"/>
      <c r="H46" s="10" t="str">
        <f>_xlfn.IFNA(VLOOKUP(G46,Lookups!E:F,2,FALSE)&amp;D46,"")</f>
        <v/>
      </c>
      <c r="I46" s="46">
        <f>_xlfn.IFNA(VLOOKUP(H46,Costs!B:C,2,FALSE),0)</f>
        <v>0</v>
      </c>
      <c r="J46" s="49"/>
      <c r="K46" s="49"/>
      <c r="L46" s="49"/>
      <c r="M46" s="12" t="str">
        <f t="shared" si="1"/>
        <v/>
      </c>
      <c r="N46" s="12" t="str">
        <f t="shared" si="2"/>
        <v/>
      </c>
      <c r="O46" s="12" t="str">
        <f t="shared" si="3"/>
        <v/>
      </c>
      <c r="P46" s="46">
        <f>_xlfn.IFNA(VLOOKUP(M46,Costs!B:C,2,FALSE),0)+_xlfn.IFNA(VLOOKUP(N46,Costs!B:C,2,FALSE),0)+_xlfn.IFNA(VLOOKUP(O46,Costs!B:C,2,FALSE),0)</f>
        <v>0</v>
      </c>
      <c r="Q46" s="50"/>
      <c r="R46" s="46">
        <f t="shared" si="6"/>
        <v>0</v>
      </c>
      <c r="S46" s="50"/>
    </row>
    <row r="47" spans="1:19">
      <c r="A47" s="9" t="str">
        <f t="shared" si="5"/>
        <v/>
      </c>
      <c r="B47" s="48"/>
      <c r="C47" s="48"/>
      <c r="D47" s="12" t="str">
        <f>_xlfn.IFNA(VLOOKUP(C47,Lookups!H:I,2,FALSE),"")</f>
        <v/>
      </c>
      <c r="E47" s="54"/>
      <c r="F47" s="51"/>
      <c r="G47" s="48"/>
      <c r="H47" s="10" t="str">
        <f>_xlfn.IFNA(VLOOKUP(G47,Lookups!E:F,2,FALSE)&amp;D47,"")</f>
        <v/>
      </c>
      <c r="I47" s="46">
        <f>_xlfn.IFNA(VLOOKUP(H47,Costs!B:C,2,FALSE),0)</f>
        <v>0</v>
      </c>
      <c r="J47" s="49"/>
      <c r="K47" s="49"/>
      <c r="L47" s="49"/>
      <c r="M47" s="12" t="str">
        <f t="shared" si="1"/>
        <v/>
      </c>
      <c r="N47" s="12" t="str">
        <f t="shared" si="2"/>
        <v/>
      </c>
      <c r="O47" s="12" t="str">
        <f t="shared" si="3"/>
        <v/>
      </c>
      <c r="P47" s="46">
        <f>_xlfn.IFNA(VLOOKUP(M47,Costs!B:C,2,FALSE),0)+_xlfn.IFNA(VLOOKUP(N47,Costs!B:C,2,FALSE),0)+_xlfn.IFNA(VLOOKUP(O47,Costs!B:C,2,FALSE),0)</f>
        <v>0</v>
      </c>
      <c r="Q47" s="50"/>
      <c r="R47" s="46">
        <f t="shared" si="6"/>
        <v>0</v>
      </c>
      <c r="S47" s="50"/>
    </row>
    <row r="48" spans="1:19">
      <c r="A48" s="9" t="str">
        <f t="shared" si="5"/>
        <v/>
      </c>
      <c r="B48" s="48"/>
      <c r="C48" s="48"/>
      <c r="D48" s="12" t="str">
        <f>_xlfn.IFNA(VLOOKUP(C48,Lookups!H:I,2,FALSE),"")</f>
        <v/>
      </c>
      <c r="E48" s="54"/>
      <c r="F48" s="51"/>
      <c r="G48" s="48"/>
      <c r="H48" s="10" t="str">
        <f>_xlfn.IFNA(VLOOKUP(G48,Lookups!E:F,2,FALSE)&amp;D48,"")</f>
        <v/>
      </c>
      <c r="I48" s="46">
        <f>_xlfn.IFNA(VLOOKUP(H48,Costs!B:C,2,FALSE),0)</f>
        <v>0</v>
      </c>
      <c r="J48" s="49"/>
      <c r="K48" s="49"/>
      <c r="L48" s="49"/>
      <c r="M48" s="12" t="str">
        <f t="shared" si="1"/>
        <v/>
      </c>
      <c r="N48" s="12" t="str">
        <f t="shared" si="2"/>
        <v/>
      </c>
      <c r="O48" s="12" t="str">
        <f t="shared" si="3"/>
        <v/>
      </c>
      <c r="P48" s="46">
        <f>_xlfn.IFNA(VLOOKUP(M48,Costs!B:C,2,FALSE),0)+_xlfn.IFNA(VLOOKUP(N48,Costs!B:C,2,FALSE),0)+_xlfn.IFNA(VLOOKUP(O48,Costs!B:C,2,FALSE),0)</f>
        <v>0</v>
      </c>
      <c r="Q48" s="50"/>
      <c r="R48" s="46">
        <f t="shared" si="6"/>
        <v>0</v>
      </c>
      <c r="S48" s="50"/>
    </row>
    <row r="49" spans="1:19">
      <c r="A49" s="9" t="str">
        <f t="shared" si="5"/>
        <v/>
      </c>
      <c r="B49" s="48"/>
      <c r="C49" s="48"/>
      <c r="D49" s="12" t="str">
        <f>_xlfn.IFNA(VLOOKUP(C49,Lookups!H:I,2,FALSE),"")</f>
        <v/>
      </c>
      <c r="E49" s="54"/>
      <c r="F49" s="51"/>
      <c r="G49" s="48"/>
      <c r="H49" s="10" t="str">
        <f>_xlfn.IFNA(VLOOKUP(G49,Lookups!E:F,2,FALSE)&amp;D49,"")</f>
        <v/>
      </c>
      <c r="I49" s="46">
        <f>_xlfn.IFNA(VLOOKUP(H49,Costs!B:C,2,FALSE),0)</f>
        <v>0</v>
      </c>
      <c r="J49" s="49"/>
      <c r="K49" s="49"/>
      <c r="L49" s="49"/>
      <c r="M49" s="12" t="str">
        <f t="shared" si="1"/>
        <v/>
      </c>
      <c r="N49" s="12" t="str">
        <f t="shared" si="2"/>
        <v/>
      </c>
      <c r="O49" s="12" t="str">
        <f t="shared" si="3"/>
        <v/>
      </c>
      <c r="P49" s="46">
        <f>_xlfn.IFNA(VLOOKUP(M49,Costs!B:C,2,FALSE),0)+_xlfn.IFNA(VLOOKUP(N49,Costs!B:C,2,FALSE),0)+_xlfn.IFNA(VLOOKUP(O49,Costs!B:C,2,FALSE),0)</f>
        <v>0</v>
      </c>
      <c r="Q49" s="50"/>
      <c r="R49" s="46">
        <f t="shared" si="6"/>
        <v>0</v>
      </c>
      <c r="S49" s="50"/>
    </row>
    <row r="50" spans="1:19">
      <c r="A50" s="9" t="str">
        <f t="shared" si="5"/>
        <v/>
      </c>
      <c r="B50" s="48"/>
      <c r="C50" s="48"/>
      <c r="D50" s="12" t="str">
        <f>_xlfn.IFNA(VLOOKUP(C50,Lookups!H:I,2,FALSE),"")</f>
        <v/>
      </c>
      <c r="E50" s="54"/>
      <c r="F50" s="51"/>
      <c r="G50" s="48"/>
      <c r="H50" s="10" t="str">
        <f>_xlfn.IFNA(VLOOKUP(G50,Lookups!E:F,2,FALSE)&amp;D50,"")</f>
        <v/>
      </c>
      <c r="I50" s="46">
        <f>_xlfn.IFNA(VLOOKUP(H50,Costs!B:C,2,FALSE),0)</f>
        <v>0</v>
      </c>
      <c r="J50" s="49"/>
      <c r="K50" s="49"/>
      <c r="L50" s="49"/>
      <c r="M50" s="12" t="str">
        <f t="shared" si="1"/>
        <v/>
      </c>
      <c r="N50" s="12" t="str">
        <f t="shared" si="2"/>
        <v/>
      </c>
      <c r="O50" s="12" t="str">
        <f t="shared" si="3"/>
        <v/>
      </c>
      <c r="P50" s="46">
        <f>_xlfn.IFNA(VLOOKUP(M50,Costs!B:C,2,FALSE),0)+_xlfn.IFNA(VLOOKUP(N50,Costs!B:C,2,FALSE),0)+_xlfn.IFNA(VLOOKUP(O50,Costs!B:C,2,FALSE),0)</f>
        <v>0</v>
      </c>
      <c r="Q50" s="50"/>
      <c r="R50" s="46">
        <f t="shared" si="6"/>
        <v>0</v>
      </c>
      <c r="S50" s="50"/>
    </row>
    <row r="51" spans="1:19">
      <c r="A51" s="9" t="str">
        <f t="shared" si="5"/>
        <v/>
      </c>
      <c r="B51" s="48"/>
      <c r="C51" s="48"/>
      <c r="D51" s="12" t="str">
        <f>_xlfn.IFNA(VLOOKUP(C51,Lookups!H:I,2,FALSE),"")</f>
        <v/>
      </c>
      <c r="E51" s="54"/>
      <c r="F51" s="51"/>
      <c r="G51" s="48"/>
      <c r="H51" s="10" t="str">
        <f>_xlfn.IFNA(VLOOKUP(G51,Lookups!E:F,2,FALSE)&amp;D51,"")</f>
        <v/>
      </c>
      <c r="I51" s="46">
        <f>_xlfn.IFNA(VLOOKUP(H51,Costs!B:C,2,FALSE),0)</f>
        <v>0</v>
      </c>
      <c r="J51" s="49"/>
      <c r="K51" s="49"/>
      <c r="L51" s="49"/>
      <c r="M51" s="12" t="str">
        <f t="shared" si="1"/>
        <v/>
      </c>
      <c r="N51" s="12" t="str">
        <f t="shared" si="2"/>
        <v/>
      </c>
      <c r="O51" s="12" t="str">
        <f t="shared" si="3"/>
        <v/>
      </c>
      <c r="P51" s="46">
        <f>_xlfn.IFNA(VLOOKUP(M51,Costs!B:C,2,FALSE),0)+_xlfn.IFNA(VLOOKUP(N51,Costs!B:C,2,FALSE),0)+_xlfn.IFNA(VLOOKUP(O51,Costs!B:C,2,FALSE),0)</f>
        <v>0</v>
      </c>
      <c r="Q51" s="50"/>
      <c r="R51" s="46">
        <f t="shared" si="6"/>
        <v>0</v>
      </c>
      <c r="S51" s="50"/>
    </row>
    <row r="52" spans="1:19">
      <c r="A52" s="9" t="str">
        <f t="shared" si="5"/>
        <v/>
      </c>
      <c r="B52" s="48"/>
      <c r="C52" s="48"/>
      <c r="D52" s="12" t="str">
        <f>_xlfn.IFNA(VLOOKUP(C52,Lookups!H:I,2,FALSE),"")</f>
        <v/>
      </c>
      <c r="E52" s="54"/>
      <c r="F52" s="51"/>
      <c r="G52" s="48"/>
      <c r="H52" s="10" t="str">
        <f>_xlfn.IFNA(VLOOKUP(G52,Lookups!E:F,2,FALSE)&amp;D52,"")</f>
        <v/>
      </c>
      <c r="I52" s="46">
        <f>_xlfn.IFNA(VLOOKUP(H52,Costs!B:C,2,FALSE),0)</f>
        <v>0</v>
      </c>
      <c r="J52" s="49"/>
      <c r="K52" s="49"/>
      <c r="L52" s="49"/>
      <c r="M52" s="12" t="str">
        <f t="shared" si="1"/>
        <v/>
      </c>
      <c r="N52" s="12" t="str">
        <f t="shared" si="2"/>
        <v/>
      </c>
      <c r="O52" s="12" t="str">
        <f t="shared" si="3"/>
        <v/>
      </c>
      <c r="P52" s="46">
        <f>_xlfn.IFNA(VLOOKUP(M52,Costs!B:C,2,FALSE),0)+_xlfn.IFNA(VLOOKUP(N52,Costs!B:C,2,FALSE),0)+_xlfn.IFNA(VLOOKUP(O52,Costs!B:C,2,FALSE),0)</f>
        <v>0</v>
      </c>
      <c r="Q52" s="50"/>
      <c r="R52" s="46">
        <f t="shared" si="6"/>
        <v>0</v>
      </c>
      <c r="S52" s="50"/>
    </row>
    <row r="53" spans="1:19">
      <c r="A53" s="9" t="str">
        <f t="shared" si="5"/>
        <v/>
      </c>
      <c r="B53" s="48"/>
      <c r="C53" s="48"/>
      <c r="D53" s="12" t="str">
        <f>_xlfn.IFNA(VLOOKUP(C53,Lookups!H:I,2,FALSE),"")</f>
        <v/>
      </c>
      <c r="E53" s="54"/>
      <c r="F53" s="51"/>
      <c r="G53" s="48"/>
      <c r="H53" s="10" t="str">
        <f>_xlfn.IFNA(VLOOKUP(G53,Lookups!E:F,2,FALSE)&amp;D53,"")</f>
        <v/>
      </c>
      <c r="I53" s="46">
        <f>_xlfn.IFNA(VLOOKUP(H53,Costs!B:C,2,FALSE),0)</f>
        <v>0</v>
      </c>
      <c r="J53" s="49"/>
      <c r="K53" s="49"/>
      <c r="L53" s="49"/>
      <c r="M53" s="12" t="str">
        <f t="shared" si="1"/>
        <v/>
      </c>
      <c r="N53" s="12" t="str">
        <f t="shared" si="2"/>
        <v/>
      </c>
      <c r="O53" s="12" t="str">
        <f t="shared" si="3"/>
        <v/>
      </c>
      <c r="P53" s="46">
        <f>_xlfn.IFNA(VLOOKUP(M53,Costs!B:C,2,FALSE),0)+_xlfn.IFNA(VLOOKUP(N53,Costs!B:C,2,FALSE),0)+_xlfn.IFNA(VLOOKUP(O53,Costs!B:C,2,FALSE),0)</f>
        <v>0</v>
      </c>
      <c r="Q53" s="50"/>
      <c r="R53" s="46">
        <f t="shared" si="6"/>
        <v>0</v>
      </c>
      <c r="S53" s="50"/>
    </row>
    <row r="54" spans="1:19">
      <c r="A54" s="9" t="str">
        <f t="shared" si="5"/>
        <v/>
      </c>
      <c r="B54" s="48"/>
      <c r="C54" s="48"/>
      <c r="D54" s="12" t="str">
        <f>_xlfn.IFNA(VLOOKUP(C54,Lookups!H:I,2,FALSE),"")</f>
        <v/>
      </c>
      <c r="E54" s="54"/>
      <c r="F54" s="51"/>
      <c r="G54" s="48"/>
      <c r="H54" s="10" t="str">
        <f>_xlfn.IFNA(VLOOKUP(G54,Lookups!E:F,2,FALSE)&amp;D54,"")</f>
        <v/>
      </c>
      <c r="I54" s="46">
        <f>_xlfn.IFNA(VLOOKUP(H54,Costs!B:C,2,FALSE),0)</f>
        <v>0</v>
      </c>
      <c r="J54" s="49"/>
      <c r="K54" s="49"/>
      <c r="L54" s="49"/>
      <c r="M54" s="12" t="str">
        <f t="shared" si="1"/>
        <v/>
      </c>
      <c r="N54" s="12" t="str">
        <f t="shared" si="2"/>
        <v/>
      </c>
      <c r="O54" s="12" t="str">
        <f t="shared" si="3"/>
        <v/>
      </c>
      <c r="P54" s="46">
        <f>_xlfn.IFNA(VLOOKUP(M54,Costs!B:C,2,FALSE),0)+_xlfn.IFNA(VLOOKUP(N54,Costs!B:C,2,FALSE),0)+_xlfn.IFNA(VLOOKUP(O54,Costs!B:C,2,FALSE),0)</f>
        <v>0</v>
      </c>
      <c r="Q54" s="50"/>
      <c r="R54" s="46">
        <f t="shared" si="6"/>
        <v>0</v>
      </c>
      <c r="S54" s="50"/>
    </row>
    <row r="55" spans="1:19">
      <c r="A55" s="9" t="str">
        <f t="shared" si="5"/>
        <v/>
      </c>
      <c r="B55" s="48"/>
      <c r="C55" s="48"/>
      <c r="D55" s="12" t="str">
        <f>_xlfn.IFNA(VLOOKUP(C55,Lookups!H:I,2,FALSE),"")</f>
        <v/>
      </c>
      <c r="E55" s="54"/>
      <c r="F55" s="51"/>
      <c r="G55" s="48"/>
      <c r="H55" s="10" t="str">
        <f>_xlfn.IFNA(VLOOKUP(G55,Lookups!E:F,2,FALSE)&amp;D55,"")</f>
        <v/>
      </c>
      <c r="I55" s="46">
        <f>_xlfn.IFNA(VLOOKUP(H55,Costs!B:C,2,FALSE),0)</f>
        <v>0</v>
      </c>
      <c r="J55" s="49"/>
      <c r="K55" s="49"/>
      <c r="L55" s="49"/>
      <c r="M55" s="12" t="str">
        <f t="shared" si="1"/>
        <v/>
      </c>
      <c r="N55" s="12" t="str">
        <f t="shared" si="2"/>
        <v/>
      </c>
      <c r="O55" s="12" t="str">
        <f t="shared" si="3"/>
        <v/>
      </c>
      <c r="P55" s="46">
        <f>_xlfn.IFNA(VLOOKUP(M55,Costs!B:C,2,FALSE),0)+_xlfn.IFNA(VLOOKUP(N55,Costs!B:C,2,FALSE),0)+_xlfn.IFNA(VLOOKUP(O55,Costs!B:C,2,FALSE),0)</f>
        <v>0</v>
      </c>
      <c r="Q55" s="50"/>
      <c r="R55" s="46">
        <f t="shared" si="6"/>
        <v>0</v>
      </c>
      <c r="S55" s="50"/>
    </row>
    <row r="56" spans="1:19">
      <c r="A56" s="9" t="str">
        <f t="shared" si="5"/>
        <v/>
      </c>
      <c r="B56" s="48"/>
      <c r="C56" s="48"/>
      <c r="D56" s="12" t="str">
        <f>_xlfn.IFNA(VLOOKUP(C56,Lookups!H:I,2,FALSE),"")</f>
        <v/>
      </c>
      <c r="E56" s="54"/>
      <c r="F56" s="51"/>
      <c r="G56" s="48"/>
      <c r="H56" s="10" t="str">
        <f>_xlfn.IFNA(VLOOKUP(G56,Lookups!E:F,2,FALSE)&amp;D56,"")</f>
        <v/>
      </c>
      <c r="I56" s="46">
        <f>_xlfn.IFNA(VLOOKUP(H56,Costs!B:C,2,FALSE),0)</f>
        <v>0</v>
      </c>
      <c r="J56" s="49"/>
      <c r="K56" s="49"/>
      <c r="L56" s="49"/>
      <c r="M56" s="12" t="str">
        <f t="shared" si="1"/>
        <v/>
      </c>
      <c r="N56" s="12" t="str">
        <f t="shared" si="2"/>
        <v/>
      </c>
      <c r="O56" s="12" t="str">
        <f t="shared" si="3"/>
        <v/>
      </c>
      <c r="P56" s="46">
        <f>_xlfn.IFNA(VLOOKUP(M56,Costs!B:C,2,FALSE),0)+_xlfn.IFNA(VLOOKUP(N56,Costs!B:C,2,FALSE),0)+_xlfn.IFNA(VLOOKUP(O56,Costs!B:C,2,FALSE),0)</f>
        <v>0</v>
      </c>
      <c r="Q56" s="50"/>
      <c r="R56" s="46">
        <f t="shared" si="6"/>
        <v>0</v>
      </c>
      <c r="S56" s="50"/>
    </row>
    <row r="57" spans="1:19">
      <c r="A57" s="9" t="str">
        <f t="shared" si="5"/>
        <v/>
      </c>
      <c r="B57" s="48"/>
      <c r="C57" s="48"/>
      <c r="D57" s="12" t="str">
        <f>_xlfn.IFNA(VLOOKUP(C57,Lookups!H:I,2,FALSE),"")</f>
        <v/>
      </c>
      <c r="E57" s="54"/>
      <c r="F57" s="51"/>
      <c r="G57" s="48"/>
      <c r="H57" s="10" t="str">
        <f>_xlfn.IFNA(VLOOKUP(G57,Lookups!E:F,2,FALSE)&amp;D57,"")</f>
        <v/>
      </c>
      <c r="I57" s="46">
        <f>_xlfn.IFNA(VLOOKUP(H57,Costs!B:C,2,FALSE),0)</f>
        <v>0</v>
      </c>
      <c r="J57" s="49"/>
      <c r="K57" s="49"/>
      <c r="L57" s="49"/>
      <c r="M57" s="12" t="str">
        <f t="shared" si="1"/>
        <v/>
      </c>
      <c r="N57" s="12" t="str">
        <f t="shared" si="2"/>
        <v/>
      </c>
      <c r="O57" s="12" t="str">
        <f t="shared" si="3"/>
        <v/>
      </c>
      <c r="P57" s="46">
        <f>_xlfn.IFNA(VLOOKUP(M57,Costs!B:C,2,FALSE),0)+_xlfn.IFNA(VLOOKUP(N57,Costs!B:C,2,FALSE),0)+_xlfn.IFNA(VLOOKUP(O57,Costs!B:C,2,FALSE),0)</f>
        <v>0</v>
      </c>
      <c r="Q57" s="50"/>
      <c r="R57" s="46">
        <f t="shared" si="6"/>
        <v>0</v>
      </c>
      <c r="S57" s="50"/>
    </row>
    <row r="58" spans="1:19">
      <c r="A58" s="9" t="str">
        <f t="shared" ref="A58:A68" si="7">IF(B58="","",A57)</f>
        <v/>
      </c>
      <c r="B58" s="48"/>
      <c r="C58" s="48"/>
      <c r="D58" s="12" t="str">
        <f>_xlfn.IFNA(VLOOKUP(C58,Lookups!H:I,2,FALSE),"")</f>
        <v/>
      </c>
      <c r="E58" s="54"/>
      <c r="F58" s="51"/>
      <c r="G58" s="48"/>
      <c r="H58" s="10" t="str">
        <f>_xlfn.IFNA(VLOOKUP(G58,Lookups!E:F,2,FALSE)&amp;D58,"")</f>
        <v/>
      </c>
      <c r="I58" s="46">
        <f>_xlfn.IFNA(VLOOKUP(H58,Costs!B:C,2,FALSE),0)</f>
        <v>0</v>
      </c>
      <c r="J58" s="49"/>
      <c r="K58" s="49"/>
      <c r="L58" s="49"/>
      <c r="M58" s="12" t="str">
        <f t="shared" si="1"/>
        <v/>
      </c>
      <c r="N58" s="12" t="str">
        <f t="shared" si="2"/>
        <v/>
      </c>
      <c r="O58" s="12" t="str">
        <f t="shared" si="3"/>
        <v/>
      </c>
      <c r="P58" s="46">
        <f>_xlfn.IFNA(VLOOKUP(M58,Costs!B:C,2,FALSE),0)+_xlfn.IFNA(VLOOKUP(N58,Costs!B:C,2,FALSE),0)+_xlfn.IFNA(VLOOKUP(O58,Costs!B:C,2,FALSE),0)</f>
        <v>0</v>
      </c>
      <c r="Q58" s="50"/>
      <c r="R58" s="46">
        <f t="shared" ref="R58:R67" si="8">N(I58)+N(P58)</f>
        <v>0</v>
      </c>
      <c r="S58" s="50"/>
    </row>
    <row r="59" spans="1:19">
      <c r="A59" s="9" t="str">
        <f t="shared" si="7"/>
        <v/>
      </c>
      <c r="B59" s="48"/>
      <c r="C59" s="48"/>
      <c r="D59" s="12" t="str">
        <f>_xlfn.IFNA(VLOOKUP(C59,Lookups!H:I,2,FALSE),"")</f>
        <v/>
      </c>
      <c r="E59" s="54"/>
      <c r="F59" s="51"/>
      <c r="G59" s="48"/>
      <c r="H59" s="10" t="str">
        <f>_xlfn.IFNA(VLOOKUP(G59,Lookups!E:F,2,FALSE)&amp;D59,"")</f>
        <v/>
      </c>
      <c r="I59" s="46">
        <f>_xlfn.IFNA(VLOOKUP(H59,Costs!B:C,2,FALSE),0)</f>
        <v>0</v>
      </c>
      <c r="J59" s="49"/>
      <c r="K59" s="49"/>
      <c r="L59" s="49"/>
      <c r="M59" s="12" t="str">
        <f t="shared" si="1"/>
        <v/>
      </c>
      <c r="N59" s="12" t="str">
        <f t="shared" si="2"/>
        <v/>
      </c>
      <c r="O59" s="12" t="str">
        <f t="shared" si="3"/>
        <v/>
      </c>
      <c r="P59" s="46">
        <f>_xlfn.IFNA(VLOOKUP(M59,Costs!B:C,2,FALSE),0)+_xlfn.IFNA(VLOOKUP(N59,Costs!B:C,2,FALSE),0)+_xlfn.IFNA(VLOOKUP(O59,Costs!B:C,2,FALSE),0)</f>
        <v>0</v>
      </c>
      <c r="Q59" s="50"/>
      <c r="R59" s="46">
        <f t="shared" si="8"/>
        <v>0</v>
      </c>
      <c r="S59" s="50"/>
    </row>
    <row r="60" spans="1:19">
      <c r="A60" s="9" t="str">
        <f t="shared" si="7"/>
        <v/>
      </c>
      <c r="B60" s="48"/>
      <c r="C60" s="48"/>
      <c r="D60" s="12" t="str">
        <f>_xlfn.IFNA(VLOOKUP(C60,Lookups!H:I,2,FALSE),"")</f>
        <v/>
      </c>
      <c r="E60" s="54"/>
      <c r="F60" s="51"/>
      <c r="G60" s="48"/>
      <c r="H60" s="10" t="str">
        <f>_xlfn.IFNA(VLOOKUP(G60,Lookups!E:F,2,FALSE)&amp;D60,"")</f>
        <v/>
      </c>
      <c r="I60" s="46">
        <f>_xlfn.IFNA(VLOOKUP(H60,Costs!B:C,2,FALSE),0)</f>
        <v>0</v>
      </c>
      <c r="J60" s="49"/>
      <c r="K60" s="49"/>
      <c r="L60" s="49"/>
      <c r="M60" s="12" t="str">
        <f t="shared" si="1"/>
        <v/>
      </c>
      <c r="N60" s="12" t="str">
        <f t="shared" si="2"/>
        <v/>
      </c>
      <c r="O60" s="12" t="str">
        <f t="shared" si="3"/>
        <v/>
      </c>
      <c r="P60" s="46">
        <f>_xlfn.IFNA(VLOOKUP(M60,Costs!B:C,2,FALSE),0)+_xlfn.IFNA(VLOOKUP(N60,Costs!B:C,2,FALSE),0)+_xlfn.IFNA(VLOOKUP(O60,Costs!B:C,2,FALSE),0)</f>
        <v>0</v>
      </c>
      <c r="Q60" s="50"/>
      <c r="R60" s="46">
        <f t="shared" si="8"/>
        <v>0</v>
      </c>
      <c r="S60" s="50"/>
    </row>
    <row r="61" spans="1:19">
      <c r="A61" s="9" t="str">
        <f t="shared" si="7"/>
        <v/>
      </c>
      <c r="B61" s="48"/>
      <c r="C61" s="48"/>
      <c r="D61" s="12" t="str">
        <f>_xlfn.IFNA(VLOOKUP(C61,Lookups!H:I,2,FALSE),"")</f>
        <v/>
      </c>
      <c r="E61" s="54"/>
      <c r="F61" s="51"/>
      <c r="G61" s="48"/>
      <c r="H61" s="10" t="str">
        <f>_xlfn.IFNA(VLOOKUP(G61,Lookups!E:F,2,FALSE)&amp;D61,"")</f>
        <v/>
      </c>
      <c r="I61" s="46">
        <f>_xlfn.IFNA(VLOOKUP(H61,Costs!B:C,2,FALSE),0)</f>
        <v>0</v>
      </c>
      <c r="J61" s="49"/>
      <c r="K61" s="49"/>
      <c r="L61" s="49"/>
      <c r="M61" s="12" t="str">
        <f t="shared" si="1"/>
        <v/>
      </c>
      <c r="N61" s="12" t="str">
        <f t="shared" si="2"/>
        <v/>
      </c>
      <c r="O61" s="12" t="str">
        <f t="shared" si="3"/>
        <v/>
      </c>
      <c r="P61" s="46">
        <f>_xlfn.IFNA(VLOOKUP(M61,Costs!B:C,2,FALSE),0)+_xlfn.IFNA(VLOOKUP(N61,Costs!B:C,2,FALSE),0)+_xlfn.IFNA(VLOOKUP(O61,Costs!B:C,2,FALSE),0)</f>
        <v>0</v>
      </c>
      <c r="Q61" s="50"/>
      <c r="R61" s="46">
        <f t="shared" si="8"/>
        <v>0</v>
      </c>
      <c r="S61" s="50"/>
    </row>
    <row r="62" spans="1:19">
      <c r="A62" s="9" t="str">
        <f t="shared" si="7"/>
        <v/>
      </c>
      <c r="B62" s="48"/>
      <c r="C62" s="48"/>
      <c r="D62" s="12" t="str">
        <f>_xlfn.IFNA(VLOOKUP(C62,Lookups!H:I,2,FALSE),"")</f>
        <v/>
      </c>
      <c r="E62" s="54"/>
      <c r="F62" s="51"/>
      <c r="G62" s="48"/>
      <c r="H62" s="10" t="str">
        <f>_xlfn.IFNA(VLOOKUP(G62,Lookups!E:F,2,FALSE)&amp;D62,"")</f>
        <v/>
      </c>
      <c r="I62" s="46">
        <f>_xlfn.IFNA(VLOOKUP(H62,Costs!B:C,2,FALSE),0)</f>
        <v>0</v>
      </c>
      <c r="J62" s="49"/>
      <c r="K62" s="49"/>
      <c r="L62" s="49"/>
      <c r="M62" s="12" t="str">
        <f t="shared" si="1"/>
        <v/>
      </c>
      <c r="N62" s="12" t="str">
        <f t="shared" si="2"/>
        <v/>
      </c>
      <c r="O62" s="12" t="str">
        <f t="shared" si="3"/>
        <v/>
      </c>
      <c r="P62" s="46">
        <f>_xlfn.IFNA(VLOOKUP(M62,Costs!B:C,2,FALSE),0)+_xlfn.IFNA(VLOOKUP(N62,Costs!B:C,2,FALSE),0)+_xlfn.IFNA(VLOOKUP(O62,Costs!B:C,2,FALSE),0)</f>
        <v>0</v>
      </c>
      <c r="Q62" s="50"/>
      <c r="R62" s="46">
        <f t="shared" si="8"/>
        <v>0</v>
      </c>
      <c r="S62" s="50"/>
    </row>
    <row r="63" spans="1:19">
      <c r="A63" s="9" t="str">
        <f t="shared" si="7"/>
        <v/>
      </c>
      <c r="B63" s="48"/>
      <c r="C63" s="48"/>
      <c r="D63" s="12" t="str">
        <f>_xlfn.IFNA(VLOOKUP(C63,Lookups!H:I,2,FALSE),"")</f>
        <v/>
      </c>
      <c r="E63" s="54"/>
      <c r="F63" s="51"/>
      <c r="G63" s="48"/>
      <c r="H63" s="10" t="str">
        <f>_xlfn.IFNA(VLOOKUP(G63,Lookups!E:F,2,FALSE)&amp;D63,"")</f>
        <v/>
      </c>
      <c r="I63" s="46">
        <f>_xlfn.IFNA(VLOOKUP(H63,Costs!B:C,2,FALSE),0)</f>
        <v>0</v>
      </c>
      <c r="J63" s="49"/>
      <c r="K63" s="49"/>
      <c r="L63" s="49"/>
      <c r="M63" s="12" t="str">
        <f t="shared" si="1"/>
        <v/>
      </c>
      <c r="N63" s="12" t="str">
        <f t="shared" si="2"/>
        <v/>
      </c>
      <c r="O63" s="12" t="str">
        <f t="shared" si="3"/>
        <v/>
      </c>
      <c r="P63" s="46">
        <f>_xlfn.IFNA(VLOOKUP(M63,Costs!B:C,2,FALSE),0)+_xlfn.IFNA(VLOOKUP(N63,Costs!B:C,2,FALSE),0)+_xlfn.IFNA(VLOOKUP(O63,Costs!B:C,2,FALSE),0)</f>
        <v>0</v>
      </c>
      <c r="Q63" s="50"/>
      <c r="R63" s="46">
        <f t="shared" si="8"/>
        <v>0</v>
      </c>
      <c r="S63" s="50"/>
    </row>
    <row r="64" spans="1:19">
      <c r="A64" s="9" t="str">
        <f t="shared" si="7"/>
        <v/>
      </c>
      <c r="B64" s="48"/>
      <c r="C64" s="48"/>
      <c r="D64" s="12" t="str">
        <f>_xlfn.IFNA(VLOOKUP(C64,Lookups!H:I,2,FALSE),"")</f>
        <v/>
      </c>
      <c r="E64" s="54"/>
      <c r="F64" s="51"/>
      <c r="G64" s="48"/>
      <c r="H64" s="10" t="str">
        <f>_xlfn.IFNA(VLOOKUP(G64,Lookups!E:F,2,FALSE)&amp;D64,"")</f>
        <v/>
      </c>
      <c r="I64" s="46">
        <f>_xlfn.IFNA(VLOOKUP(H64,Costs!B:C,2,FALSE),0)</f>
        <v>0</v>
      </c>
      <c r="J64" s="49"/>
      <c r="K64" s="49"/>
      <c r="L64" s="49"/>
      <c r="M64" s="12" t="str">
        <f t="shared" si="1"/>
        <v/>
      </c>
      <c r="N64" s="12" t="str">
        <f t="shared" si="2"/>
        <v/>
      </c>
      <c r="O64" s="12" t="str">
        <f t="shared" si="3"/>
        <v/>
      </c>
      <c r="P64" s="46">
        <f>_xlfn.IFNA(VLOOKUP(M64,Costs!B:C,2,FALSE),0)+_xlfn.IFNA(VLOOKUP(N64,Costs!B:C,2,FALSE),0)+_xlfn.IFNA(VLOOKUP(O64,Costs!B:C,2,FALSE),0)</f>
        <v>0</v>
      </c>
      <c r="Q64" s="50"/>
      <c r="R64" s="46">
        <f t="shared" si="8"/>
        <v>0</v>
      </c>
      <c r="S64" s="50"/>
    </row>
    <row r="65" spans="1:19">
      <c r="A65" s="9" t="str">
        <f t="shared" si="7"/>
        <v/>
      </c>
      <c r="B65" s="48"/>
      <c r="C65" s="48"/>
      <c r="D65" s="12" t="str">
        <f>_xlfn.IFNA(VLOOKUP(C65,Lookups!H:I,2,FALSE),"")</f>
        <v/>
      </c>
      <c r="E65" s="54"/>
      <c r="F65" s="51"/>
      <c r="G65" s="48"/>
      <c r="H65" s="10" t="str">
        <f>_xlfn.IFNA(VLOOKUP(G65,Lookups!E:F,2,FALSE)&amp;D65,"")</f>
        <v/>
      </c>
      <c r="I65" s="46">
        <f>_xlfn.IFNA(VLOOKUP(H65,Costs!B:C,2,FALSE),0)</f>
        <v>0</v>
      </c>
      <c r="J65" s="49"/>
      <c r="K65" s="49"/>
      <c r="L65" s="49"/>
      <c r="M65" s="12" t="str">
        <f t="shared" si="1"/>
        <v/>
      </c>
      <c r="N65" s="12" t="str">
        <f t="shared" si="2"/>
        <v/>
      </c>
      <c r="O65" s="12" t="str">
        <f t="shared" si="3"/>
        <v/>
      </c>
      <c r="P65" s="46">
        <f>_xlfn.IFNA(VLOOKUP(M65,Costs!B:C,2,FALSE),0)+_xlfn.IFNA(VLOOKUP(N65,Costs!B:C,2,FALSE),0)+_xlfn.IFNA(VLOOKUP(O65,Costs!B:C,2,FALSE),0)</f>
        <v>0</v>
      </c>
      <c r="Q65" s="50"/>
      <c r="R65" s="46">
        <f t="shared" si="8"/>
        <v>0</v>
      </c>
      <c r="S65" s="50"/>
    </row>
    <row r="66" spans="1:19">
      <c r="A66" s="9" t="str">
        <f t="shared" si="7"/>
        <v/>
      </c>
      <c r="B66" s="48"/>
      <c r="C66" s="48"/>
      <c r="D66" s="12" t="str">
        <f>_xlfn.IFNA(VLOOKUP(C66,Lookups!H:I,2,FALSE),"")</f>
        <v/>
      </c>
      <c r="E66" s="54"/>
      <c r="F66" s="51"/>
      <c r="G66" s="48"/>
      <c r="H66" s="10" t="str">
        <f>_xlfn.IFNA(VLOOKUP(G66,Lookups!E:F,2,FALSE)&amp;D66,"")</f>
        <v/>
      </c>
      <c r="I66" s="46">
        <f>_xlfn.IFNA(VLOOKUP(H66,Costs!B:C,2,FALSE),0)</f>
        <v>0</v>
      </c>
      <c r="J66" s="49"/>
      <c r="K66" s="49"/>
      <c r="L66" s="49"/>
      <c r="M66" s="12" t="str">
        <f t="shared" si="1"/>
        <v/>
      </c>
      <c r="N66" s="12" t="str">
        <f t="shared" si="2"/>
        <v/>
      </c>
      <c r="O66" s="12" t="str">
        <f t="shared" si="3"/>
        <v/>
      </c>
      <c r="P66" s="46">
        <f>_xlfn.IFNA(VLOOKUP(M66,Costs!B:C,2,FALSE),0)+_xlfn.IFNA(VLOOKUP(N66,Costs!B:C,2,FALSE),0)+_xlfn.IFNA(VLOOKUP(O66,Costs!B:C,2,FALSE),0)</f>
        <v>0</v>
      </c>
      <c r="Q66" s="50"/>
      <c r="R66" s="46">
        <f t="shared" si="8"/>
        <v>0</v>
      </c>
      <c r="S66" s="50"/>
    </row>
    <row r="67" spans="1:19">
      <c r="A67" s="9" t="str">
        <f t="shared" si="7"/>
        <v/>
      </c>
      <c r="B67" s="48"/>
      <c r="C67" s="48"/>
      <c r="D67" s="12" t="str">
        <f>_xlfn.IFNA(VLOOKUP(C67,Lookups!H:I,2,FALSE),"")</f>
        <v/>
      </c>
      <c r="E67" s="54"/>
      <c r="F67" s="51"/>
      <c r="G67" s="48"/>
      <c r="H67" s="10" t="str">
        <f>_xlfn.IFNA(VLOOKUP(G67,Lookups!E:F,2,FALSE)&amp;D67,"")</f>
        <v/>
      </c>
      <c r="I67" s="46">
        <f>_xlfn.IFNA(VLOOKUP(H67,Costs!B:C,2,FALSE),0)</f>
        <v>0</v>
      </c>
      <c r="J67" s="49"/>
      <c r="K67" s="49"/>
      <c r="L67" s="49"/>
      <c r="M67" s="12" t="str">
        <f t="shared" si="1"/>
        <v/>
      </c>
      <c r="N67" s="12" t="str">
        <f t="shared" si="2"/>
        <v/>
      </c>
      <c r="O67" s="12" t="str">
        <f t="shared" si="3"/>
        <v/>
      </c>
      <c r="P67" s="46">
        <f>_xlfn.IFNA(VLOOKUP(M67,Costs!B:C,2,FALSE),0)+_xlfn.IFNA(VLOOKUP(N67,Costs!B:C,2,FALSE),0)+_xlfn.IFNA(VLOOKUP(O67,Costs!B:C,2,FALSE),0)</f>
        <v>0</v>
      </c>
      <c r="Q67" s="50"/>
      <c r="R67" s="46">
        <f t="shared" si="8"/>
        <v>0</v>
      </c>
      <c r="S67" s="50"/>
    </row>
    <row r="68" spans="1:19">
      <c r="A68" s="9" t="str">
        <f t="shared" si="7"/>
        <v/>
      </c>
      <c r="B68" s="48"/>
      <c r="C68" s="48"/>
      <c r="D68" s="12" t="str">
        <f>_xlfn.IFNA(VLOOKUP(C68,Lookups!H:I,2,FALSE),"")</f>
        <v/>
      </c>
      <c r="E68" s="54"/>
      <c r="F68" s="51"/>
      <c r="G68" s="48"/>
      <c r="H68" s="10" t="str">
        <f>_xlfn.IFNA(VLOOKUP(G68,Lookups!E:F,2,FALSE)&amp;D68,"")</f>
        <v/>
      </c>
      <c r="I68" s="46">
        <f>_xlfn.IFNA(VLOOKUP(H68,Costs!B:C,2,FALSE),0)</f>
        <v>0</v>
      </c>
      <c r="J68" s="49"/>
      <c r="K68" s="49"/>
      <c r="L68" s="49"/>
      <c r="M68" s="12" t="str">
        <f t="shared" si="1"/>
        <v/>
      </c>
      <c r="N68" s="12" t="str">
        <f t="shared" si="2"/>
        <v/>
      </c>
      <c r="O68" s="12" t="str">
        <f t="shared" si="3"/>
        <v/>
      </c>
      <c r="P68" s="46">
        <f>_xlfn.IFNA(VLOOKUP(M68,Costs!B:C,2,FALSE),0)+_xlfn.IFNA(VLOOKUP(N68,Costs!B:C,2,FALSE),0)+_xlfn.IFNA(VLOOKUP(O68,Costs!B:C,2,FALSE),0)</f>
        <v>0</v>
      </c>
      <c r="Q68" s="50"/>
      <c r="R68" s="46">
        <f t="shared" si="6"/>
        <v>0</v>
      </c>
      <c r="S68" s="50"/>
    </row>
    <row r="69" spans="1:19">
      <c r="A69" s="9" t="str">
        <f t="shared" si="5"/>
        <v/>
      </c>
      <c r="B69" s="48"/>
      <c r="C69" s="48"/>
      <c r="D69" s="12" t="str">
        <f>_xlfn.IFNA(VLOOKUP(C69,Lookups!H:I,2,FALSE),"")</f>
        <v/>
      </c>
      <c r="E69" s="54"/>
      <c r="F69" s="51"/>
      <c r="G69" s="48"/>
      <c r="H69" s="10" t="str">
        <f>_xlfn.IFNA(VLOOKUP(G69,Lookups!E:F,2,FALSE)&amp;D69,"")</f>
        <v/>
      </c>
      <c r="I69" s="46">
        <f>_xlfn.IFNA(VLOOKUP(H69,Costs!B:C,2,FALSE),0)</f>
        <v>0</v>
      </c>
      <c r="J69" s="49"/>
      <c r="K69" s="49"/>
      <c r="L69" s="49"/>
      <c r="M69" s="12" t="str">
        <f t="shared" ref="M69:M71" si="9">IF(J69="Yes",M$3 &amp;SUBSTITUTE($D69,"C","O"),"")</f>
        <v/>
      </c>
      <c r="N69" s="12" t="str">
        <f t="shared" ref="N69:N71" si="10">IF(K69="Yes",N$3&amp;SUBSTITUTE($D69,"C","O"),"")</f>
        <v/>
      </c>
      <c r="O69" s="12" t="str">
        <f t="shared" ref="O69:O71" si="11">IF(L69="Yes",O$3&amp;SUBSTITUTE($D69,"C","O"),"")</f>
        <v/>
      </c>
      <c r="P69" s="46">
        <f>_xlfn.IFNA(VLOOKUP(M69,Costs!B:C,2,FALSE),0)+_xlfn.IFNA(VLOOKUP(N69,Costs!B:C,2,FALSE),0)+_xlfn.IFNA(VLOOKUP(O69,Costs!B:C,2,FALSE),0)</f>
        <v>0</v>
      </c>
      <c r="Q69" s="50"/>
      <c r="R69" s="46">
        <f t="shared" si="6"/>
        <v>0</v>
      </c>
      <c r="S69" s="50"/>
    </row>
    <row r="70" spans="1:19">
      <c r="A70" s="9" t="str">
        <f t="shared" si="5"/>
        <v/>
      </c>
      <c r="B70" s="48"/>
      <c r="C70" s="48"/>
      <c r="D70" s="12" t="str">
        <f>_xlfn.IFNA(VLOOKUP(C70,Lookups!H:I,2,FALSE),"")</f>
        <v/>
      </c>
      <c r="E70" s="54"/>
      <c r="F70" s="51"/>
      <c r="G70" s="48"/>
      <c r="H70" s="10" t="str">
        <f>_xlfn.IFNA(VLOOKUP(G70,Lookups!E:F,2,FALSE)&amp;D70,"")</f>
        <v/>
      </c>
      <c r="I70" s="46">
        <f>_xlfn.IFNA(VLOOKUP(H70,Costs!B:C,2,FALSE),0)</f>
        <v>0</v>
      </c>
      <c r="J70" s="49"/>
      <c r="K70" s="49"/>
      <c r="L70" s="49"/>
      <c r="M70" s="12" t="str">
        <f t="shared" si="9"/>
        <v/>
      </c>
      <c r="N70" s="12" t="str">
        <f t="shared" si="10"/>
        <v/>
      </c>
      <c r="O70" s="12" t="str">
        <f t="shared" si="11"/>
        <v/>
      </c>
      <c r="P70" s="46">
        <f>_xlfn.IFNA(VLOOKUP(M70,Costs!B:C,2,FALSE),0)+_xlfn.IFNA(VLOOKUP(N70,Costs!B:C,2,FALSE),0)+_xlfn.IFNA(VLOOKUP(O70,Costs!B:C,2,FALSE),0)</f>
        <v>0</v>
      </c>
      <c r="Q70" s="50"/>
      <c r="R70" s="46">
        <f t="shared" si="6"/>
        <v>0</v>
      </c>
      <c r="S70" s="50"/>
    </row>
    <row r="71" spans="1:19">
      <c r="A71" s="9" t="str">
        <f t="shared" si="5"/>
        <v/>
      </c>
      <c r="B71" s="48"/>
      <c r="C71" s="48"/>
      <c r="D71" s="12" t="str">
        <f>_xlfn.IFNA(VLOOKUP(C71,Lookups!H:I,2,FALSE),"")</f>
        <v/>
      </c>
      <c r="E71" s="54"/>
      <c r="F71" s="51"/>
      <c r="G71" s="48"/>
      <c r="H71" s="10" t="str">
        <f>_xlfn.IFNA(VLOOKUP(G71,Lookups!E:F,2,FALSE)&amp;D71,"")</f>
        <v/>
      </c>
      <c r="I71" s="46">
        <f>_xlfn.IFNA(VLOOKUP(H71,Costs!B:C,2,FALSE),0)</f>
        <v>0</v>
      </c>
      <c r="J71" s="49"/>
      <c r="K71" s="49"/>
      <c r="L71" s="49"/>
      <c r="M71" s="12" t="str">
        <f t="shared" si="9"/>
        <v/>
      </c>
      <c r="N71" s="12" t="str">
        <f t="shared" si="10"/>
        <v/>
      </c>
      <c r="O71" s="12" t="str">
        <f t="shared" si="11"/>
        <v/>
      </c>
      <c r="P71" s="46">
        <f>_xlfn.IFNA(VLOOKUP(M71,Costs!B:C,2,FALSE),0)+_xlfn.IFNA(VLOOKUP(N71,Costs!B:C,2,FALSE),0)+_xlfn.IFNA(VLOOKUP(O71,Costs!B:C,2,FALSE),0)</f>
        <v>0</v>
      </c>
      <c r="Q71" s="50"/>
      <c r="R71" s="46">
        <f t="shared" si="6"/>
        <v>0</v>
      </c>
      <c r="S71" s="50"/>
    </row>
    <row r="72" spans="1:19">
      <c r="A72" s="90"/>
      <c r="B72" s="90"/>
      <c r="C72" s="90"/>
      <c r="D72" s="90"/>
      <c r="E72" s="91"/>
      <c r="F72" s="92"/>
      <c r="G72" s="93"/>
      <c r="H72" s="93"/>
      <c r="I72" s="94">
        <f>SUM(I4:I71)</f>
        <v>0</v>
      </c>
      <c r="J72" s="93"/>
      <c r="K72" s="93"/>
      <c r="L72" s="93"/>
      <c r="M72" s="93"/>
      <c r="N72" s="93"/>
      <c r="O72" s="93"/>
      <c r="P72" s="94">
        <f>SUM(P4:P71)</f>
        <v>0</v>
      </c>
      <c r="Q72" s="95"/>
      <c r="R72" s="94">
        <f>SUM(R4:R71)</f>
        <v>0</v>
      </c>
      <c r="S72" s="95"/>
    </row>
  </sheetData>
  <sheetProtection algorithmName="SHA-512" hashValue="EP69MTp3Khs0jl4MkcTuflXeqgwY1o7iK6g6NNWv8Ics4vHIoK/ZhVwMVqt8oCtg2ia399mnfA16vJvtP7gDEg==" saltValue="rS7n2qeZmsZQ/YNOz1IL7w==" spinCount="100000" sheet="1" selectLockedCells="1"/>
  <dataValidations count="1">
    <dataValidation type="list" allowBlank="1" showInputMessage="1" showErrorMessage="1" sqref="J4:L71" xr:uid="{D0E24861-8615-4F30-806E-F80F1AA630CD}">
      <formula1>"No,Yes"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1C65DFBB-1D37-4BD9-8240-F6CEDB6172DA}">
          <x14:formula1>
            <xm:f>Lookups!$H$2:$H$9</xm:f>
          </x14:formula1>
          <xm:sqref>C4:C71</xm:sqref>
        </x14:dataValidation>
        <x14:dataValidation type="list" allowBlank="1" showInputMessage="1" showErrorMessage="1" xr:uid="{6C02BC76-8FF0-4CA0-A66B-66BC312AF9CC}">
          <x14:formula1>
            <xm:f>Lookups!$E$2:$E$8</xm:f>
          </x14:formula1>
          <xm:sqref>G4:G71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06C55-ED98-499B-B53B-D8DAB66E11E5}">
  <dimension ref="A1:I79"/>
  <sheetViews>
    <sheetView workbookViewId="0">
      <pane ySplit="1" topLeftCell="A35" activePane="bottomLeft" state="frozen"/>
      <selection pane="bottomLeft" activeCell="B60" sqref="B60"/>
    </sheetView>
  </sheetViews>
  <sheetFormatPr defaultColWidth="9" defaultRowHeight="15"/>
  <cols>
    <col min="1" max="1" width="24.875" style="5" bestFit="1" customWidth="1"/>
    <col min="2" max="2" width="7.25" style="4" customWidth="1"/>
    <col min="3" max="3" width="11.75" style="2" customWidth="1"/>
    <col min="4" max="4" width="3.375" style="2" customWidth="1"/>
    <col min="5" max="5" width="12" style="2" bestFit="1" customWidth="1"/>
    <col min="6" max="6" width="4.875" style="4" bestFit="1" customWidth="1"/>
    <col min="7" max="7" width="3.5" style="2" customWidth="1"/>
    <col min="8" max="8" width="14.5" style="2" bestFit="1" customWidth="1"/>
    <col min="9" max="9" width="4.875" style="4" bestFit="1" customWidth="1"/>
    <col min="10" max="16384" width="9" style="2"/>
  </cols>
  <sheetData>
    <row r="1" spans="1:9" s="31" customFormat="1" ht="30">
      <c r="A1" s="29" t="s">
        <v>0</v>
      </c>
      <c r="B1" s="30" t="s">
        <v>52</v>
      </c>
      <c r="C1" s="30" t="s">
        <v>221</v>
      </c>
      <c r="E1" s="6" t="s">
        <v>109</v>
      </c>
      <c r="F1" s="6" t="s">
        <v>89</v>
      </c>
      <c r="H1" s="43" t="s">
        <v>14</v>
      </c>
      <c r="I1" s="43" t="s">
        <v>89</v>
      </c>
    </row>
    <row r="2" spans="1:9">
      <c r="A2" s="5">
        <v>420</v>
      </c>
      <c r="B2" s="4" t="s">
        <v>50</v>
      </c>
      <c r="C2" s="2">
        <v>1110</v>
      </c>
      <c r="E2" s="2" t="s">
        <v>2</v>
      </c>
      <c r="F2" s="4" t="s">
        <v>112</v>
      </c>
      <c r="H2" s="2" t="s">
        <v>15</v>
      </c>
      <c r="I2" s="4" t="s">
        <v>113</v>
      </c>
    </row>
    <row r="3" spans="1:9">
      <c r="A3" s="5">
        <v>2000</v>
      </c>
      <c r="B3" s="4" t="s">
        <v>50</v>
      </c>
      <c r="C3" s="2">
        <v>1122</v>
      </c>
      <c r="E3" s="2" t="s">
        <v>76</v>
      </c>
      <c r="F3" s="4" t="s">
        <v>112</v>
      </c>
      <c r="H3" s="2" t="s">
        <v>104</v>
      </c>
      <c r="I3" s="4" t="s">
        <v>120</v>
      </c>
    </row>
    <row r="4" spans="1:9">
      <c r="A4" s="5" t="s">
        <v>17</v>
      </c>
      <c r="B4" s="4" t="s">
        <v>50</v>
      </c>
      <c r="C4" s="2">
        <v>900</v>
      </c>
      <c r="E4" s="2" t="s">
        <v>77</v>
      </c>
      <c r="F4" s="4" t="s">
        <v>111</v>
      </c>
      <c r="H4" s="2" t="s">
        <v>66</v>
      </c>
      <c r="I4" s="4" t="s">
        <v>120</v>
      </c>
    </row>
    <row r="5" spans="1:9">
      <c r="A5" s="5" t="s">
        <v>191</v>
      </c>
      <c r="B5" s="4" t="s">
        <v>51</v>
      </c>
      <c r="C5" s="2">
        <v>1030</v>
      </c>
      <c r="H5" s="2" t="s">
        <v>105</v>
      </c>
      <c r="I5" s="4" t="s">
        <v>120</v>
      </c>
    </row>
    <row r="6" spans="1:9">
      <c r="A6" s="5" t="s">
        <v>47</v>
      </c>
      <c r="B6" s="4" t="s">
        <v>50</v>
      </c>
      <c r="C6" s="2">
        <v>1009</v>
      </c>
      <c r="H6" s="2" t="s">
        <v>106</v>
      </c>
      <c r="I6" s="4" t="s">
        <v>112</v>
      </c>
    </row>
    <row r="7" spans="1:9">
      <c r="A7" s="5" t="s">
        <v>63</v>
      </c>
      <c r="B7" s="4" t="s">
        <v>51</v>
      </c>
      <c r="C7" s="2">
        <v>1205</v>
      </c>
    </row>
    <row r="8" spans="1:9">
      <c r="A8" s="5" t="s">
        <v>212</v>
      </c>
      <c r="B8" s="4" t="s">
        <v>51</v>
      </c>
      <c r="C8" s="2">
        <v>1223</v>
      </c>
    </row>
    <row r="9" spans="1:9">
      <c r="A9" s="5" t="s">
        <v>192</v>
      </c>
      <c r="B9" s="4" t="s">
        <v>51</v>
      </c>
      <c r="C9" s="2">
        <v>1123</v>
      </c>
    </row>
    <row r="10" spans="1:9">
      <c r="A10" s="5" t="s">
        <v>48</v>
      </c>
      <c r="B10" s="4" t="s">
        <v>50</v>
      </c>
      <c r="C10" s="2">
        <v>1455</v>
      </c>
    </row>
    <row r="11" spans="1:9">
      <c r="A11" s="5" t="s">
        <v>18</v>
      </c>
      <c r="B11" s="4" t="s">
        <v>51</v>
      </c>
      <c r="C11" s="2">
        <v>1208</v>
      </c>
    </row>
    <row r="12" spans="1:9">
      <c r="A12" s="5" t="s">
        <v>193</v>
      </c>
      <c r="B12" s="4" t="s">
        <v>51</v>
      </c>
      <c r="C12" s="2">
        <v>957</v>
      </c>
    </row>
    <row r="13" spans="1:9">
      <c r="A13" s="5" t="s">
        <v>194</v>
      </c>
      <c r="B13" s="4" t="s">
        <v>51</v>
      </c>
      <c r="C13" s="2">
        <v>1029</v>
      </c>
    </row>
    <row r="14" spans="1:9">
      <c r="A14" s="5" t="s">
        <v>195</v>
      </c>
      <c r="B14" s="4" t="s">
        <v>50</v>
      </c>
      <c r="C14" s="2">
        <v>1137</v>
      </c>
    </row>
    <row r="15" spans="1:9">
      <c r="A15" s="5" t="s">
        <v>19</v>
      </c>
      <c r="B15" s="4" t="s">
        <v>51</v>
      </c>
      <c r="C15" s="2">
        <v>1140</v>
      </c>
    </row>
    <row r="16" spans="1:9">
      <c r="A16" s="5" t="s">
        <v>196</v>
      </c>
      <c r="B16" s="4" t="s">
        <v>51</v>
      </c>
      <c r="C16" s="2">
        <v>1049</v>
      </c>
    </row>
    <row r="17" spans="1:3">
      <c r="A17" s="5" t="s">
        <v>20</v>
      </c>
      <c r="B17" s="4" t="s">
        <v>50</v>
      </c>
      <c r="C17" s="2">
        <v>960</v>
      </c>
    </row>
    <row r="18" spans="1:3">
      <c r="A18" s="5" t="s">
        <v>21</v>
      </c>
      <c r="B18" s="4" t="s">
        <v>50</v>
      </c>
      <c r="C18" s="2">
        <v>1178</v>
      </c>
    </row>
    <row r="19" spans="1:3">
      <c r="A19" s="5" t="s">
        <v>49</v>
      </c>
      <c r="B19" s="4" t="s">
        <v>51</v>
      </c>
      <c r="C19" s="2">
        <v>1281</v>
      </c>
    </row>
    <row r="20" spans="1:3">
      <c r="A20" s="5" t="s">
        <v>197</v>
      </c>
      <c r="B20" s="4" t="s">
        <v>50</v>
      </c>
      <c r="C20" s="2">
        <v>1145</v>
      </c>
    </row>
    <row r="21" spans="1:3">
      <c r="A21" s="5" t="s">
        <v>22</v>
      </c>
      <c r="B21" s="4" t="s">
        <v>50</v>
      </c>
      <c r="C21" s="2">
        <v>1110</v>
      </c>
    </row>
    <row r="22" spans="1:3">
      <c r="A22" s="5" t="s">
        <v>198</v>
      </c>
      <c r="B22" s="4" t="s">
        <v>50</v>
      </c>
      <c r="C22" s="2">
        <v>1385</v>
      </c>
    </row>
    <row r="23" spans="1:3">
      <c r="A23" s="5" t="s">
        <v>199</v>
      </c>
      <c r="B23" s="4" t="s">
        <v>51</v>
      </c>
      <c r="C23" s="2">
        <v>1045</v>
      </c>
    </row>
    <row r="24" spans="1:3">
      <c r="A24" s="100" t="s">
        <v>231</v>
      </c>
      <c r="B24" s="101" t="s">
        <v>51</v>
      </c>
      <c r="C24" s="102">
        <v>1350</v>
      </c>
    </row>
    <row r="25" spans="1:3">
      <c r="A25" s="5" t="s">
        <v>214</v>
      </c>
      <c r="B25" s="4" t="s">
        <v>51</v>
      </c>
      <c r="C25" s="2">
        <v>1051</v>
      </c>
    </row>
    <row r="26" spans="1:3">
      <c r="A26" s="5" t="s">
        <v>23</v>
      </c>
      <c r="B26" s="4" t="s">
        <v>51</v>
      </c>
      <c r="C26" s="2">
        <v>1218</v>
      </c>
    </row>
    <row r="27" spans="1:3">
      <c r="A27" s="5" t="s">
        <v>24</v>
      </c>
      <c r="B27" s="4" t="s">
        <v>51</v>
      </c>
      <c r="C27" s="2">
        <v>1156</v>
      </c>
    </row>
    <row r="28" spans="1:3">
      <c r="A28" s="5" t="s">
        <v>25</v>
      </c>
      <c r="B28" s="4" t="s">
        <v>51</v>
      </c>
      <c r="C28" s="2">
        <v>1103</v>
      </c>
    </row>
    <row r="29" spans="1:3">
      <c r="A29" s="5" t="s">
        <v>213</v>
      </c>
      <c r="B29" s="4" t="s">
        <v>50</v>
      </c>
      <c r="C29" s="2">
        <v>940</v>
      </c>
    </row>
    <row r="30" spans="1:3">
      <c r="A30" s="5" t="s">
        <v>26</v>
      </c>
      <c r="B30" s="4" t="s">
        <v>50</v>
      </c>
      <c r="C30" s="2">
        <v>1060</v>
      </c>
    </row>
    <row r="31" spans="1:3">
      <c r="A31" s="5" t="s">
        <v>57</v>
      </c>
      <c r="B31" s="4" t="s">
        <v>50</v>
      </c>
      <c r="C31" s="2">
        <v>1103</v>
      </c>
    </row>
    <row r="32" spans="1:3">
      <c r="A32" s="5" t="s">
        <v>216</v>
      </c>
      <c r="B32" s="4" t="s">
        <v>50</v>
      </c>
      <c r="C32" s="2">
        <v>1117</v>
      </c>
    </row>
    <row r="33" spans="1:3">
      <c r="A33" s="5" t="s">
        <v>58</v>
      </c>
      <c r="B33" s="4" t="s">
        <v>51</v>
      </c>
      <c r="C33" s="2">
        <v>1330</v>
      </c>
    </row>
    <row r="34" spans="1:3">
      <c r="A34" s="5" t="s">
        <v>200</v>
      </c>
      <c r="B34" s="4" t="s">
        <v>50</v>
      </c>
      <c r="C34" s="2">
        <v>1108</v>
      </c>
    </row>
    <row r="35" spans="1:3">
      <c r="A35" s="5" t="s">
        <v>144</v>
      </c>
      <c r="B35" s="4" t="s">
        <v>50</v>
      </c>
      <c r="C35" s="2">
        <v>1100</v>
      </c>
    </row>
    <row r="36" spans="1:3">
      <c r="A36" s="5" t="s">
        <v>27</v>
      </c>
      <c r="B36" s="4" t="s">
        <v>51</v>
      </c>
      <c r="C36" s="2">
        <v>1171</v>
      </c>
    </row>
    <row r="37" spans="1:3">
      <c r="A37" s="5" t="s">
        <v>201</v>
      </c>
      <c r="B37" s="4" t="s">
        <v>51</v>
      </c>
      <c r="C37" s="2">
        <v>1058</v>
      </c>
    </row>
    <row r="38" spans="1:3">
      <c r="A38" s="5" t="s">
        <v>215</v>
      </c>
      <c r="B38" s="4" t="s">
        <v>50</v>
      </c>
      <c r="C38" s="2">
        <v>994</v>
      </c>
    </row>
    <row r="39" spans="1:3">
      <c r="A39" s="5" t="s">
        <v>202</v>
      </c>
      <c r="B39" s="4" t="s">
        <v>50</v>
      </c>
      <c r="C39" s="2">
        <v>980</v>
      </c>
    </row>
    <row r="40" spans="1:3">
      <c r="A40" s="5" t="s">
        <v>28</v>
      </c>
      <c r="B40" s="4" t="s">
        <v>50</v>
      </c>
      <c r="C40" s="2">
        <v>1196</v>
      </c>
    </row>
    <row r="41" spans="1:3">
      <c r="A41" s="5" t="s">
        <v>53</v>
      </c>
      <c r="B41" s="4" t="s">
        <v>50</v>
      </c>
      <c r="C41" s="2">
        <v>1364</v>
      </c>
    </row>
    <row r="42" spans="1:3">
      <c r="A42" s="5" t="s">
        <v>203</v>
      </c>
      <c r="B42" s="4" t="s">
        <v>50</v>
      </c>
      <c r="C42" s="2">
        <v>1070</v>
      </c>
    </row>
    <row r="43" spans="1:3">
      <c r="A43" s="5" t="s">
        <v>204</v>
      </c>
      <c r="B43" s="4" t="s">
        <v>51</v>
      </c>
      <c r="C43" s="2">
        <v>1092</v>
      </c>
    </row>
    <row r="44" spans="1:3">
      <c r="A44" s="5" t="s">
        <v>29</v>
      </c>
      <c r="B44" s="4" t="s">
        <v>51</v>
      </c>
      <c r="C44" s="2">
        <v>1629</v>
      </c>
    </row>
    <row r="45" spans="1:3">
      <c r="A45" s="5" t="s">
        <v>205</v>
      </c>
      <c r="B45" s="4" t="s">
        <v>51</v>
      </c>
      <c r="C45" s="2">
        <v>998</v>
      </c>
    </row>
    <row r="46" spans="1:3">
      <c r="A46" s="5" t="s">
        <v>217</v>
      </c>
      <c r="B46" s="4" t="s">
        <v>50</v>
      </c>
      <c r="C46" s="2">
        <v>1031</v>
      </c>
    </row>
    <row r="47" spans="1:3">
      <c r="A47" s="5" t="s">
        <v>30</v>
      </c>
      <c r="B47" s="4" t="s">
        <v>51</v>
      </c>
      <c r="C47" s="2">
        <v>1141</v>
      </c>
    </row>
    <row r="48" spans="1:3">
      <c r="A48" s="5" t="s">
        <v>31</v>
      </c>
      <c r="B48" s="4" t="s">
        <v>51</v>
      </c>
      <c r="C48" s="2">
        <v>1098</v>
      </c>
    </row>
    <row r="49" spans="1:3">
      <c r="A49" s="5" t="s">
        <v>32</v>
      </c>
      <c r="B49" s="4" t="s">
        <v>51</v>
      </c>
      <c r="C49" s="2">
        <v>1062</v>
      </c>
    </row>
    <row r="50" spans="1:3">
      <c r="A50" s="5" t="s">
        <v>33</v>
      </c>
      <c r="B50" s="4" t="s">
        <v>51</v>
      </c>
      <c r="C50" s="2">
        <v>1005</v>
      </c>
    </row>
    <row r="51" spans="1:3">
      <c r="A51" s="5" t="s">
        <v>34</v>
      </c>
      <c r="B51" s="4" t="s">
        <v>50</v>
      </c>
      <c r="C51" s="2">
        <v>1248</v>
      </c>
    </row>
    <row r="52" spans="1:3">
      <c r="A52" s="5" t="s">
        <v>62</v>
      </c>
      <c r="B52" s="4" t="s">
        <v>51</v>
      </c>
      <c r="C52" s="2">
        <v>1295</v>
      </c>
    </row>
    <row r="53" spans="1:3">
      <c r="A53" s="5" t="s">
        <v>35</v>
      </c>
      <c r="B53" s="4" t="s">
        <v>51</v>
      </c>
      <c r="C53" s="2">
        <v>1368</v>
      </c>
    </row>
    <row r="54" spans="1:3">
      <c r="A54" s="5" t="s">
        <v>36</v>
      </c>
      <c r="B54" s="4" t="s">
        <v>51</v>
      </c>
      <c r="C54" s="2">
        <v>1452</v>
      </c>
    </row>
    <row r="55" spans="1:3">
      <c r="A55" s="5" t="s">
        <v>206</v>
      </c>
      <c r="B55" s="4" t="s">
        <v>51</v>
      </c>
      <c r="C55" s="2">
        <v>1095</v>
      </c>
    </row>
    <row r="56" spans="1:3">
      <c r="A56" s="5" t="s">
        <v>37</v>
      </c>
      <c r="B56" s="4" t="s">
        <v>50</v>
      </c>
      <c r="C56" s="2">
        <v>1150</v>
      </c>
    </row>
    <row r="57" spans="1:3">
      <c r="A57" s="5" t="s">
        <v>38</v>
      </c>
      <c r="B57" s="121" t="s">
        <v>50</v>
      </c>
      <c r="C57" s="2">
        <v>1053</v>
      </c>
    </row>
    <row r="58" spans="1:3">
      <c r="A58" s="5" t="s">
        <v>39</v>
      </c>
      <c r="B58" s="4" t="s">
        <v>51</v>
      </c>
      <c r="C58" s="2">
        <v>965</v>
      </c>
    </row>
    <row r="59" spans="1:3">
      <c r="A59" s="5" t="s">
        <v>40</v>
      </c>
      <c r="B59" s="121" t="s">
        <v>50</v>
      </c>
      <c r="C59" s="2">
        <v>963</v>
      </c>
    </row>
    <row r="60" spans="1:3">
      <c r="A60" s="5" t="s">
        <v>207</v>
      </c>
      <c r="B60" s="4" t="s">
        <v>50</v>
      </c>
      <c r="C60" s="2">
        <v>1042</v>
      </c>
    </row>
    <row r="61" spans="1:3">
      <c r="A61" s="5" t="s">
        <v>41</v>
      </c>
      <c r="B61" s="4" t="s">
        <v>50</v>
      </c>
      <c r="C61" s="2">
        <v>1104</v>
      </c>
    </row>
    <row r="62" spans="1:3">
      <c r="A62" s="5" t="s">
        <v>42</v>
      </c>
      <c r="B62" s="4" t="s">
        <v>51</v>
      </c>
      <c r="C62" s="2">
        <v>1139</v>
      </c>
    </row>
    <row r="63" spans="1:3">
      <c r="A63" s="5" t="s">
        <v>208</v>
      </c>
      <c r="B63" s="4" t="s">
        <v>51</v>
      </c>
      <c r="C63" s="2">
        <v>1112</v>
      </c>
    </row>
    <row r="64" spans="1:3">
      <c r="A64" s="5" t="s">
        <v>209</v>
      </c>
      <c r="B64" s="4" t="s">
        <v>51</v>
      </c>
      <c r="C64" s="2">
        <v>1247</v>
      </c>
    </row>
    <row r="65" spans="1:3">
      <c r="A65" s="5" t="s">
        <v>218</v>
      </c>
      <c r="B65" s="4" t="s">
        <v>50</v>
      </c>
      <c r="C65" s="2">
        <v>1055</v>
      </c>
    </row>
    <row r="66" spans="1:3">
      <c r="A66" s="5" t="s">
        <v>43</v>
      </c>
      <c r="B66" s="4" t="s">
        <v>51</v>
      </c>
      <c r="C66" s="2">
        <v>1121</v>
      </c>
    </row>
    <row r="67" spans="1:3">
      <c r="A67" s="5" t="s">
        <v>210</v>
      </c>
      <c r="B67" s="4" t="s">
        <v>51</v>
      </c>
      <c r="C67" s="2">
        <v>1075</v>
      </c>
    </row>
    <row r="68" spans="1:3">
      <c r="A68" s="5" t="s">
        <v>44</v>
      </c>
      <c r="B68" s="4" t="s">
        <v>50</v>
      </c>
      <c r="C68" s="2">
        <v>1022</v>
      </c>
    </row>
    <row r="69" spans="1:3">
      <c r="A69" s="5" t="s">
        <v>59</v>
      </c>
      <c r="B69" s="4" t="s">
        <v>50</v>
      </c>
      <c r="C69" s="2">
        <v>1190</v>
      </c>
    </row>
    <row r="70" spans="1:3">
      <c r="A70" s="5" t="s">
        <v>219</v>
      </c>
      <c r="B70" s="4" t="s">
        <v>50</v>
      </c>
      <c r="C70" s="2">
        <v>1075</v>
      </c>
    </row>
    <row r="71" spans="1:3">
      <c r="A71" s="100" t="s">
        <v>232</v>
      </c>
      <c r="B71" s="101" t="s">
        <v>51</v>
      </c>
      <c r="C71" s="102">
        <v>1450</v>
      </c>
    </row>
    <row r="72" spans="1:3">
      <c r="A72" s="5" t="s">
        <v>60</v>
      </c>
      <c r="B72" s="4" t="s">
        <v>51</v>
      </c>
      <c r="C72" s="2">
        <v>1251</v>
      </c>
    </row>
    <row r="73" spans="1:3">
      <c r="A73" s="5" t="s">
        <v>61</v>
      </c>
      <c r="B73" s="4" t="s">
        <v>50</v>
      </c>
      <c r="C73" s="2">
        <v>1111</v>
      </c>
    </row>
    <row r="74" spans="1:3">
      <c r="A74" s="5" t="s">
        <v>45</v>
      </c>
      <c r="B74" s="4" t="s">
        <v>51</v>
      </c>
      <c r="C74" s="2">
        <v>1369</v>
      </c>
    </row>
    <row r="75" spans="1:3">
      <c r="A75" s="5" t="s">
        <v>46</v>
      </c>
      <c r="B75" s="4" t="s">
        <v>51</v>
      </c>
      <c r="C75" s="2">
        <v>1450</v>
      </c>
    </row>
    <row r="76" spans="1:3">
      <c r="A76" s="5" t="s">
        <v>211</v>
      </c>
      <c r="B76" s="4" t="s">
        <v>50</v>
      </c>
      <c r="C76" s="2">
        <v>1107</v>
      </c>
    </row>
    <row r="77" spans="1:3">
      <c r="A77" s="5" t="s">
        <v>220</v>
      </c>
      <c r="B77" s="4" t="s">
        <v>51</v>
      </c>
      <c r="C77" s="2">
        <v>1106</v>
      </c>
    </row>
    <row r="78" spans="1:3">
      <c r="A78" s="5" t="s">
        <v>69</v>
      </c>
      <c r="B78" s="4" t="s">
        <v>50</v>
      </c>
      <c r="C78" s="63"/>
    </row>
    <row r="79" spans="1:3">
      <c r="A79" s="5" t="s">
        <v>68</v>
      </c>
      <c r="B79" s="4" t="s">
        <v>51</v>
      </c>
      <c r="C79" s="63"/>
    </row>
  </sheetData>
  <sheetProtection algorithmName="SHA-512" hashValue="npQQ+JKwYV7/EvUnvTPLDJyHzU35FIaVLuJK+is+swG8ad2bZGllmJy05FnBx1rzhgeKBKDoP2CvymPCCI3j/Q==" saltValue="d0WWzzVxdf1UW+Ug/9iVSA==" spinCount="100000" sheet="1" objects="1" scenarios="1"/>
  <autoFilter ref="A1:C79" xr:uid="{5F106C55-ED98-499B-B53B-D8DAB66E11E5}"/>
  <sortState xmlns:xlrd2="http://schemas.microsoft.com/office/spreadsheetml/2017/richdata2" ref="A2:C301">
    <sortCondition ref="A2:A30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Team Managers Form</vt:lpstr>
      <vt:lpstr>Costs</vt:lpstr>
      <vt:lpstr>Sailors</vt:lpstr>
      <vt:lpstr>Non-Sailors</vt:lpstr>
      <vt:lpstr>Lookups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Hirst</dc:creator>
  <cp:lastModifiedBy>Paul Hirst</cp:lastModifiedBy>
  <cp:lastPrinted>2026-01-19T11:09:47Z</cp:lastPrinted>
  <dcterms:created xsi:type="dcterms:W3CDTF">2025-10-14T07:57:00Z</dcterms:created>
  <dcterms:modified xsi:type="dcterms:W3CDTF">2026-05-26T12:31:19Z</dcterms:modified>
</cp:coreProperties>
</file>